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L117" i="2"/>
  <c r="K117"/>
  <c r="J117"/>
  <c r="L116"/>
  <c r="K116"/>
  <c r="J116"/>
  <c r="L112"/>
  <c r="K112"/>
  <c r="J112"/>
  <c r="L111"/>
  <c r="K111"/>
  <c r="J111"/>
  <c r="L110"/>
  <c r="K110"/>
  <c r="J110"/>
  <c r="L109"/>
  <c r="K109"/>
  <c r="J109"/>
  <c r="L106"/>
  <c r="K106"/>
  <c r="J106"/>
  <c r="L105"/>
  <c r="K105"/>
  <c r="J105"/>
  <c r="L104"/>
  <c r="K104"/>
  <c r="J104"/>
  <c r="L103"/>
  <c r="K103"/>
  <c r="J103"/>
  <c r="L102"/>
  <c r="K102"/>
  <c r="J102"/>
  <c r="L101"/>
  <c r="K101"/>
  <c r="J101"/>
  <c r="L100"/>
  <c r="K100"/>
  <c r="J100"/>
  <c r="L97"/>
  <c r="K97"/>
  <c r="J97"/>
  <c r="L95"/>
  <c r="K95"/>
  <c r="J95"/>
  <c r="L94"/>
  <c r="K94"/>
  <c r="J94"/>
  <c r="L91"/>
  <c r="K91"/>
  <c r="J91"/>
  <c r="L88"/>
  <c r="K88"/>
  <c r="J88"/>
  <c r="L87"/>
  <c r="K87"/>
  <c r="J87"/>
  <c r="L86"/>
  <c r="K86"/>
  <c r="J86"/>
  <c r="L85"/>
  <c r="K85"/>
  <c r="J85"/>
  <c r="L83"/>
  <c r="K83"/>
  <c r="J83"/>
  <c r="L82"/>
  <c r="K82"/>
  <c r="J82"/>
  <c r="L81"/>
  <c r="K81"/>
  <c r="J81"/>
  <c r="L80"/>
  <c r="K80"/>
  <c r="J80"/>
  <c r="L77"/>
  <c r="K77"/>
  <c r="J77"/>
  <c r="L76"/>
  <c r="K76"/>
  <c r="J76"/>
  <c r="L75"/>
  <c r="K75"/>
  <c r="J75"/>
  <c r="L74"/>
  <c r="K74"/>
  <c r="J74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9"/>
  <c r="K9"/>
  <c r="J9"/>
  <c r="I7" i="4"/>
  <c r="H7"/>
  <c r="G7"/>
  <c r="E9"/>
  <c r="E7"/>
  <c r="D7"/>
  <c r="D9"/>
  <c r="D7" i="3"/>
  <c r="I7"/>
  <c r="H7"/>
  <c r="G7"/>
  <c r="F7"/>
  <c r="E7"/>
  <c r="L35"/>
  <c r="K35"/>
  <c r="J35"/>
  <c r="L34"/>
  <c r="K34"/>
  <c r="J34"/>
  <c r="H34"/>
  <c r="G34"/>
  <c r="F34"/>
  <c r="E34"/>
  <c r="D34"/>
  <c r="L7"/>
  <c r="K7"/>
  <c r="J7"/>
  <c r="L56"/>
  <c r="K56"/>
  <c r="J56"/>
  <c r="L55"/>
  <c r="K55"/>
  <c r="J55"/>
  <c r="I55"/>
  <c r="H55"/>
  <c r="G55"/>
  <c r="F55"/>
  <c r="E55"/>
  <c r="D55"/>
  <c r="L54"/>
  <c r="K54"/>
  <c r="J54"/>
  <c r="L53"/>
  <c r="K53"/>
  <c r="J53"/>
  <c r="I53"/>
  <c r="H53"/>
  <c r="G53"/>
  <c r="F53"/>
  <c r="E53"/>
  <c r="D53"/>
  <c r="L52"/>
  <c r="K52"/>
  <c r="J52"/>
  <c r="L51"/>
  <c r="K51"/>
  <c r="J51"/>
  <c r="L50"/>
  <c r="K50"/>
  <c r="J50"/>
  <c r="I50"/>
  <c r="H50"/>
  <c r="G50"/>
  <c r="F50"/>
  <c r="E50"/>
  <c r="D50"/>
  <c r="L45"/>
  <c r="K45"/>
  <c r="J45"/>
  <c r="L44"/>
  <c r="K44"/>
  <c r="J44"/>
  <c r="I44"/>
  <c r="H44"/>
  <c r="G44"/>
  <c r="F44"/>
  <c r="E44"/>
  <c r="D44"/>
  <c r="L49"/>
  <c r="K49"/>
  <c r="J49"/>
  <c r="L48"/>
  <c r="K48"/>
  <c r="J48"/>
  <c r="L47"/>
  <c r="K47"/>
  <c r="J47"/>
  <c r="L46"/>
  <c r="K46"/>
  <c r="J46"/>
  <c r="I46"/>
  <c r="H46"/>
  <c r="G46"/>
  <c r="F46"/>
  <c r="E46"/>
  <c r="D46"/>
  <c r="L43"/>
  <c r="K43"/>
  <c r="J43"/>
  <c r="L42"/>
  <c r="K42"/>
  <c r="J42"/>
  <c r="L41"/>
  <c r="K41"/>
  <c r="J41"/>
  <c r="L40" l="1"/>
  <c r="K40"/>
  <c r="J40"/>
  <c r="L39"/>
  <c r="K39"/>
  <c r="J39"/>
  <c r="L38"/>
  <c r="K38"/>
  <c r="J38"/>
  <c r="L37"/>
  <c r="K37"/>
  <c r="J37"/>
  <c r="L36"/>
  <c r="K36"/>
  <c r="J36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I24"/>
  <c r="H24"/>
  <c r="G24"/>
  <c r="F24"/>
  <c r="E24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K9" s="1"/>
  <c r="G9"/>
  <c r="F9"/>
  <c r="L9" s="1"/>
  <c r="E9"/>
  <c r="D9"/>
  <c r="J9" s="1"/>
  <c r="H30"/>
  <c r="I86" i="2"/>
  <c r="I85" s="1"/>
  <c r="H86"/>
  <c r="H85" s="1"/>
  <c r="G86"/>
  <c r="G85" s="1"/>
  <c r="F86"/>
  <c r="F85" s="1"/>
  <c r="E86"/>
  <c r="E85" s="1"/>
  <c r="D86"/>
  <c r="D85" s="1"/>
  <c r="I104"/>
  <c r="I97" s="1"/>
  <c r="H104"/>
  <c r="H97" s="1"/>
  <c r="G104"/>
  <c r="G97" s="1"/>
  <c r="F104"/>
  <c r="F97" s="1"/>
  <c r="E104"/>
  <c r="E97" s="1"/>
  <c r="D104"/>
  <c r="D97" s="1"/>
  <c r="I78"/>
  <c r="H78"/>
  <c r="G78"/>
  <c r="F78"/>
  <c r="I80"/>
  <c r="I77" s="1"/>
  <c r="H80"/>
  <c r="H77" s="1"/>
  <c r="G80"/>
  <c r="G77" s="1"/>
  <c r="F80"/>
  <c r="F77" s="1"/>
  <c r="E80"/>
  <c r="E77" s="1"/>
  <c r="D80"/>
  <c r="D77" s="1"/>
  <c r="H68"/>
  <c r="G68"/>
  <c r="E68"/>
  <c r="D68"/>
  <c r="H66"/>
  <c r="H65" s="1"/>
  <c r="H64" s="1"/>
  <c r="G66"/>
  <c r="G65" s="1"/>
  <c r="G64" s="1"/>
  <c r="E66"/>
  <c r="E65" s="1"/>
  <c r="E64" s="1"/>
  <c r="D66"/>
  <c r="D65" s="1"/>
  <c r="D64" s="1"/>
  <c r="H62"/>
  <c r="H61" s="1"/>
  <c r="H60" s="1"/>
  <c r="G62"/>
  <c r="G61" s="1"/>
  <c r="G60" s="1"/>
  <c r="E62"/>
  <c r="E61" s="1"/>
  <c r="E60" s="1"/>
  <c r="D62"/>
  <c r="D61" s="1"/>
  <c r="D60" s="1"/>
  <c r="H55"/>
  <c r="H54" s="1"/>
  <c r="G55"/>
  <c r="G54" s="1"/>
  <c r="E55"/>
  <c r="E54" s="1"/>
  <c r="D55"/>
  <c r="D54" s="1"/>
  <c r="I51"/>
  <c r="I47" s="1"/>
  <c r="I46" s="1"/>
  <c r="H51"/>
  <c r="H47" s="1"/>
  <c r="H46" s="1"/>
  <c r="G51"/>
  <c r="G47" s="1"/>
  <c r="G46" s="1"/>
  <c r="F51"/>
  <c r="F47" s="1"/>
  <c r="F46" s="1"/>
  <c r="E51"/>
  <c r="E47" s="1"/>
  <c r="E46" s="1"/>
  <c r="D51"/>
  <c r="D47" s="1"/>
  <c r="D46" s="1"/>
  <c r="I48"/>
  <c r="H48"/>
  <c r="G48"/>
  <c r="F48"/>
  <c r="E48"/>
  <c r="D48"/>
  <c r="H40"/>
  <c r="G40"/>
  <c r="E40"/>
  <c r="D40"/>
  <c r="I35"/>
  <c r="I32" s="1"/>
  <c r="G35"/>
  <c r="G32" s="1"/>
  <c r="F35"/>
  <c r="F32" s="1"/>
  <c r="D35"/>
  <c r="D32" s="1"/>
  <c r="H25"/>
  <c r="H24" s="1"/>
  <c r="G25"/>
  <c r="G24" s="1"/>
  <c r="F25"/>
  <c r="E25"/>
  <c r="E24" s="1"/>
  <c r="D25"/>
  <c r="D24" s="1"/>
  <c r="I19"/>
  <c r="I18" s="1"/>
  <c r="H19"/>
  <c r="H18" s="1"/>
  <c r="G19"/>
  <c r="G18" s="1"/>
  <c r="F19"/>
  <c r="F18" s="1"/>
  <c r="E19"/>
  <c r="E18" s="1"/>
  <c r="D19"/>
  <c r="D18" s="1"/>
  <c r="I13"/>
  <c r="I12" s="1"/>
  <c r="H13"/>
  <c r="H12" s="1"/>
  <c r="G13"/>
  <c r="G12" s="1"/>
  <c r="F13"/>
  <c r="F12" s="1"/>
  <c r="E13"/>
  <c r="E12" s="1"/>
  <c r="D13"/>
  <c r="D12" s="1"/>
  <c r="E30" i="3" l="1"/>
  <c r="F30"/>
  <c r="F41"/>
  <c r="H41"/>
  <c r="G41"/>
  <c r="G36"/>
  <c r="G30"/>
  <c r="I30"/>
  <c r="D30"/>
  <c r="D24"/>
  <c r="I20"/>
  <c r="G20"/>
  <c r="F20"/>
  <c r="D20"/>
  <c r="I18"/>
  <c r="G18"/>
  <c r="F18"/>
  <c r="D18"/>
  <c r="J18" l="1"/>
  <c r="J20"/>
  <c r="L18"/>
  <c r="L20"/>
  <c r="H36"/>
  <c r="E41"/>
  <c r="D41"/>
  <c r="D36"/>
  <c r="E36"/>
</calcChain>
</file>

<file path=xl/sharedStrings.xml><?xml version="1.0" encoding="utf-8"?>
<sst xmlns="http://schemas.openxmlformats.org/spreadsheetml/2006/main" count="746" uniqueCount="400">
  <si>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</si>
  <si>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</si>
  <si>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</si>
  <si>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</si>
  <si>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</si>
  <si>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</si>
  <si>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</si>
  <si>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</si>
  <si>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</si>
  <si>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</si>
  <si>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</si>
  <si>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</si>
  <si>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</si>
  <si>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</si>
  <si>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</si>
  <si>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</si>
  <si>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</si>
  <si>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</si>
  <si>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</si>
  <si>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</si>
  <si>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</si>
  <si>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</si>
  <si>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</si>
  <si>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</si>
  <si>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</si>
  <si>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</si>
  <si>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</si>
  <si>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</si>
  <si>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</si>
  <si>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</si>
  <si>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</si>
  <si>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</si>
  <si>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</si>
  <si>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</si>
  <si>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</si>
  <si>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</si>
  <si>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</si>
  <si>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</si>
  <si>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</si>
  <si>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</si>
  <si>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</si>
  <si>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</si>
  <si>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</si>
  <si>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</si>
  <si>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</si>
  <si>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</si>
  <si>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</si>
  <si>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</si>
  <si>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</si>
  <si>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</si>
  <si>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</si>
  <si>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</si>
  <si>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</si>
  <si>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</si>
  <si>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</si>
  <si>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</si>
  <si>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</si>
  <si>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</si>
  <si>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</si>
  <si>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</si>
  <si>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</si>
  <si>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</si>
  <si>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</si>
  <si>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</si>
  <si>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</si>
  <si>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</si>
  <si>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</si>
  <si>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</si>
  <si>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</si>
  <si>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</si>
  <si>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</si>
  <si>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</si>
  <si>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</si>
  <si>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</si>
  <si>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</si>
  <si>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</si>
  <si>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</si>
  <si>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</si>
  <si>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</si>
  <si>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</si>
  <si>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</si>
  <si>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</si>
  <si>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</si>
  <si>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</si>
  <si>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</si>
  <si>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</si>
  <si>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</si>
  <si>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</si>
  <si>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</si>
  <si>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</si>
  <si>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</si>
  <si>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</si>
  <si>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</si>
  <si>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</si>
  <si>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</si>
  <si>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</si>
  <si>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</si>
  <si>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</si>
  <si>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</si>
  <si>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</si>
  <si>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</si>
  <si>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</si>
  <si>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</si>
  <si>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</si>
  <si>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</si>
  <si>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</si>
  <si>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</si>
  <si>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</si>
  <si>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</si>
  <si>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</si>
  <si>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</si>
  <si>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</si>
  <si>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</si>
  <si>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</si>
  <si>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</si>
  <si>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</si>
  <si>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</si>
  <si>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</si>
  <si>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</si>
  <si>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</si>
  <si>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</si>
  <si>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</si>
  <si>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</si>
  <si>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</si>
  <si>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</si>
  <si>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</si>
  <si>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</si>
  <si>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</si>
  <si>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</si>
  <si>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</si>
  <si>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</si>
  <si>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</si>
  <si>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</si>
  <si>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</si>
  <si>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</si>
  <si>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</si>
  <si>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</si>
  <si>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</si>
  <si>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</si>
  <si>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</si>
  <si>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</si>
  <si>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</si>
  <si>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</si>
  <si>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</si>
  <si>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</si>
  <si>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</si>
  <si>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</si>
  <si>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</si>
  <si>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</si>
  <si>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</si>
  <si>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</si>
  <si>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</si>
  <si>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</si>
  <si>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</si>
  <si>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</si>
  <si>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</si>
  <si>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</si>
  <si>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</si>
  <si>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</si>
  <si>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</si>
  <si>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</si>
  <si>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</si>
  <si>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</si>
  <si>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</si>
  <si>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</si>
  <si>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</si>
  <si>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</si>
  <si>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</si>
  <si>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</si>
  <si>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</si>
  <si>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</si>
  <si>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</si>
  <si>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</si>
  <si>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</si>
  <si>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</si>
  <si>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</si>
  <si>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</si>
  <si>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000 2020228405 0000 151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</si>
  <si>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</si>
  <si>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</si>
  <si>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</si>
  <si>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</si>
  <si>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</si>
  <si>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</si>
  <si>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</si>
  <si>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</si>
  <si>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</si>
  <si>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</si>
  <si>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</si>
  <si>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</si>
  <si>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</si>
  <si>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</si>
  <si>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</si>
  <si>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</si>
  <si>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</si>
  <si>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</si>
  <si>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</si>
  <si>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</si>
  <si>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</si>
  <si>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</si>
  <si>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</si>
  <si>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</si>
  <si>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</si>
  <si>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</si>
  <si>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</si>
  <si>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</si>
  <si>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</si>
  <si>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</si>
  <si>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</si>
  <si>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</si>
  <si>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</si>
  <si>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</si>
  <si>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</si>
  <si>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</si>
  <si>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</si>
  <si>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</si>
  <si>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</si>
  <si>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</si>
  <si>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</si>
  <si>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</si>
  <si>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</si>
  <si>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</si>
  <si>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</si>
  <si>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</si>
  <si>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</si>
  <si>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</si>
  <si>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</si>
  <si>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</si>
  <si>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</si>
  <si>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</si>
  <si>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</si>
  <si>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</si>
  <si>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</si>
  <si>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</si>
  <si>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</si>
  <si>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</si>
  <si>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</si>
  <si>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</si>
  <si>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</si>
  <si>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</si>
  <si>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</si>
  <si>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</si>
  <si>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</si>
  <si>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</si>
  <si>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</si>
  <si>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</si>
  <si>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</si>
  <si>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</si>
  <si>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</si>
  <si>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</si>
  <si>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</si>
  <si>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</si>
  <si>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</si>
  <si>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</si>
  <si>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</si>
  <si>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</si>
  <si>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</si>
  <si>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</si>
  <si>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</si>
  <si>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</si>
  <si>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</si>
  <si>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</si>
  <si>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</si>
  <si>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</si>
  <si>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</si>
  <si>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</si>
  <si>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</si>
  <si>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</si>
  <si>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</si>
  <si>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</si>
  <si>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</si>
  <si>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</si>
  <si>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</si>
  <si>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</si>
  <si>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</si>
  <si>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</si>
  <si>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</si>
  <si>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</si>
  <si>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</si>
  <si>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</si>
  <si>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</si>
  <si>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</si>
  <si>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</si>
  <si>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</si>
  <si>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</si>
  <si>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</si>
  <si>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</si>
  <si>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</si>
  <si>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</si>
  <si>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</si>
  <si>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</si>
  <si>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</si>
  <si>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</si>
  <si>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</si>
  <si>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</si>
  <si>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</si>
  <si>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</si>
  <si>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</si>
  <si>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</si>
  <si>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</si>
  <si>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</si>
  <si>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</si>
  <si>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</si>
  <si>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</si>
  <si>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</si>
  <si>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</si>
  <si>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</si>
  <si>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</si>
  <si>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</si>
  <si>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</si>
  <si>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</si>
  <si>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</si>
  <si>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</si>
  <si>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</si>
  <si>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</si>
  <si>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</si>
  <si>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</si>
  <si>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</si>
  <si>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</si>
  <si>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</si>
  <si>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</si>
  <si>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</si>
  <si>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</si>
  <si>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</si>
  <si>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</si>
  <si>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</si>
  <si>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</si>
  <si>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</si>
  <si>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</si>
  <si>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</si>
  <si>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</si>
  <si>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</si>
  <si>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</si>
  <si>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</si>
  <si>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</si>
  <si>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</si>
  <si>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</si>
  <si>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</si>
  <si>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</si>
  <si>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</si>
  <si>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</si>
  <si>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</si>
  <si>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</si>
  <si>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</si>
  <si>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</si>
  <si>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</si>
  <si>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</si>
  <si>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</si>
  <si>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</si>
  <si>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</si>
  <si>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</si>
  <si>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</si>
  <si>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</si>
  <si>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</si>
  <si>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</si>
  <si>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</si>
  <si>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</si>
  <si>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</si>
  <si>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</si>
  <si>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</si>
  <si>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</si>
  <si>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</si>
  <si>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</si>
  <si>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</si>
  <si>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</si>
  <si>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</si>
  <si>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</si>
  <si>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</si>
  <si>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</si>
  <si>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</si>
  <si>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</si>
  <si>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</si>
  <si>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</si>
  <si>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 xml:space="preserve">СПРАВКА ОБ ИСПОЛНЕНИИ КОНСОЛИДИРОВАННОГО БЮДЖЕТА МАМСКО-ЧУЙСКОГО РАЙОНА ЗА ЯНВАРЬ 2017 ГОДА 
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</si>
  <si>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</si>
  <si>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</si>
  <si>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</si>
  <si>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000 105 01002 1011 000 110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</si>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</sst>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0"/>
  <sheetViews>
    <sheetView tabSelected="1" topLeftCell="C1" workbookViewId="0">
      <selection activeCell="J117" sqref="J117:L117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4257812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4" t="s">
        <v>373</v>
      </c>
      <c r="C1" s="74"/>
      <c r="D1" s="74"/>
      <c r="E1" s="74"/>
      <c r="F1" s="74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4"/>
      <c r="C2" s="74"/>
      <c r="D2" s="74"/>
      <c r="E2" s="74"/>
      <c r="F2" s="74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4"/>
      <c r="C3" s="74"/>
      <c r="D3" s="74"/>
      <c r="E3" s="74"/>
      <c r="F3" s="74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370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83"/>
      <c r="K5" s="83"/>
      <c r="L5" s="83"/>
      <c r="M5" s="3"/>
    </row>
    <row r="6" spans="1:13" ht="20.25" customHeight="1">
      <c r="A6" s="75" t="s">
        <v>0</v>
      </c>
      <c r="B6" s="75" t="s">
        <v>1</v>
      </c>
      <c r="C6" s="75" t="s">
        <v>2</v>
      </c>
      <c r="D6" s="77" t="s">
        <v>3</v>
      </c>
      <c r="E6" s="73"/>
      <c r="F6" s="73"/>
      <c r="G6" s="73" t="s">
        <v>368</v>
      </c>
      <c r="H6" s="73"/>
      <c r="I6" s="73"/>
      <c r="J6" s="80" t="s">
        <v>386</v>
      </c>
      <c r="K6" s="80" t="s">
        <v>387</v>
      </c>
      <c r="L6" s="80" t="s">
        <v>388</v>
      </c>
      <c r="M6" s="5"/>
    </row>
    <row r="7" spans="1:13" ht="140.44999999999999" customHeight="1">
      <c r="A7" s="76"/>
      <c r="B7" s="76"/>
      <c r="C7" s="76"/>
      <c r="D7" s="17" t="s">
        <v>369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81"/>
      <c r="K7" s="81"/>
      <c r="L7" s="81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397</v>
      </c>
      <c r="K8" s="19" t="s">
        <v>398</v>
      </c>
      <c r="L8" s="19" t="s">
        <v>399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311263300</v>
      </c>
      <c r="E9" s="66">
        <v>280973500</v>
      </c>
      <c r="F9" s="66">
        <v>62328100</v>
      </c>
      <c r="G9" s="66">
        <v>12777614.74</v>
      </c>
      <c r="H9" s="66">
        <v>10506686.960000001</v>
      </c>
      <c r="I9" s="66">
        <v>3114552.78</v>
      </c>
      <c r="J9" s="66">
        <f>G9/D9*100</f>
        <v>4.1050823338311968</v>
      </c>
      <c r="K9" s="66">
        <f>H9/E9*100</f>
        <v>3.7393871521691553</v>
      </c>
      <c r="L9" s="66">
        <f>I9/F9*100</f>
        <v>4.9970282745663663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2495148.8199999998</v>
      </c>
      <c r="H11" s="66">
        <v>1963129.04</v>
      </c>
      <c r="I11" s="66">
        <v>532019.78</v>
      </c>
      <c r="J11" s="66">
        <f>G11/D11*100</f>
        <v>4.8938976442044604</v>
      </c>
      <c r="K11" s="66">
        <f>H11/E11*100</f>
        <v>4.915860031150932</v>
      </c>
      <c r="L11" s="66">
        <f>I11/F11*100</f>
        <v>4.8145279313683798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0">SUM(D13)</f>
        <v>27148000</v>
      </c>
      <c r="E12" s="62">
        <f t="shared" si="0"/>
        <v>19258000</v>
      </c>
      <c r="F12" s="62">
        <f t="shared" si="0"/>
        <v>7890000</v>
      </c>
      <c r="G12" s="62">
        <f t="shared" si="0"/>
        <v>1070455.54</v>
      </c>
      <c r="H12" s="62">
        <f t="shared" si="0"/>
        <v>810951.17</v>
      </c>
      <c r="I12" s="62">
        <f t="shared" si="0"/>
        <v>259504.37</v>
      </c>
      <c r="J12" s="66">
        <f>G12/D12*100</f>
        <v>3.9430364667747164</v>
      </c>
      <c r="K12" s="66">
        <f>H12/E12*100</f>
        <v>4.210983331602451</v>
      </c>
      <c r="L12" s="66">
        <f>I12/F12*100</f>
        <v>3.2890287705956909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1">SUM(D14:D17)</f>
        <v>27148000</v>
      </c>
      <c r="E13" s="29">
        <f t="shared" si="1"/>
        <v>19258000</v>
      </c>
      <c r="F13" s="29">
        <f t="shared" si="1"/>
        <v>7890000</v>
      </c>
      <c r="G13" s="29">
        <f t="shared" si="1"/>
        <v>1070455.54</v>
      </c>
      <c r="H13" s="29">
        <f t="shared" si="1"/>
        <v>810951.17</v>
      </c>
      <c r="I13" s="29">
        <f t="shared" si="1"/>
        <v>259504.37</v>
      </c>
      <c r="J13" s="22">
        <f>G13/D13*100</f>
        <v>3.9430364667747164</v>
      </c>
      <c r="K13" s="22">
        <f>H13/E13*100</f>
        <v>4.210983331602451</v>
      </c>
      <c r="L13" s="22">
        <f>I13/F13*100</f>
        <v>3.2890287705956909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27079000</v>
      </c>
      <c r="E14" s="29">
        <v>19198000</v>
      </c>
      <c r="F14" s="29">
        <v>7881000</v>
      </c>
      <c r="G14" s="29">
        <v>1068918.98</v>
      </c>
      <c r="H14" s="29">
        <v>809787.11</v>
      </c>
      <c r="I14" s="29">
        <v>259131.87</v>
      </c>
      <c r="J14" s="22">
        <f>G14/D14*100</f>
        <v>3.9474093578049407</v>
      </c>
      <c r="K14" s="22">
        <f>H14/E14*100</f>
        <v>4.2180805813105531</v>
      </c>
      <c r="L14" s="22">
        <f>I14/F14*100</f>
        <v>3.2880582413399315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0</v>
      </c>
      <c r="H15" s="29">
        <v>0</v>
      </c>
      <c r="I15" s="29">
        <v>0</v>
      </c>
      <c r="J15" s="22">
        <f>G15/D15*100</f>
        <v>0</v>
      </c>
      <c r="K15" s="22">
        <f>H15/E15*100</f>
        <v>0</v>
      </c>
      <c r="L15" s="22">
        <f>I15/F15*100</f>
        <v>0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0</v>
      </c>
      <c r="H16" s="29">
        <v>0</v>
      </c>
      <c r="I16" s="29">
        <v>0</v>
      </c>
      <c r="J16" s="22">
        <f>G16/D16*100</f>
        <v>0</v>
      </c>
      <c r="K16" s="22">
        <f>H16/E16*100</f>
        <v>0</v>
      </c>
      <c r="L16" s="22">
        <f>I16/F16*100</f>
        <v>0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0</v>
      </c>
      <c r="E17" s="29">
        <v>0</v>
      </c>
      <c r="F17" s="29">
        <v>0</v>
      </c>
      <c r="G17" s="29">
        <v>1536.56</v>
      </c>
      <c r="H17" s="29">
        <v>1164.06</v>
      </c>
      <c r="I17" s="29">
        <v>372.5</v>
      </c>
      <c r="J17" s="22" t="e">
        <f>G17/D17*100</f>
        <v>#DIV/0!</v>
      </c>
      <c r="K17" s="22" t="e">
        <f>H17/E17*100</f>
        <v>#DIV/0!</v>
      </c>
      <c r="L17" s="22" t="e">
        <f>I17/F17*100</f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2">SUM(D19)</f>
        <v>1454300</v>
      </c>
      <c r="E18" s="62">
        <f t="shared" si="2"/>
        <v>0</v>
      </c>
      <c r="F18" s="62">
        <f t="shared" si="2"/>
        <v>1454300</v>
      </c>
      <c r="G18" s="62">
        <f t="shared" si="2"/>
        <v>189582.21</v>
      </c>
      <c r="H18" s="62">
        <f t="shared" si="2"/>
        <v>0</v>
      </c>
      <c r="I18" s="62">
        <f t="shared" si="2"/>
        <v>189582.21</v>
      </c>
      <c r="J18" s="66">
        <f>G18/D18*100</f>
        <v>13.035976758578011</v>
      </c>
      <c r="K18" s="66" t="e">
        <f>H18/E18*100</f>
        <v>#DIV/0!</v>
      </c>
      <c r="L18" s="66">
        <f>I18/F18*100</f>
        <v>13.035976758578011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3">SUM(D20:D23)</f>
        <v>1454300</v>
      </c>
      <c r="E19" s="29">
        <f t="shared" si="3"/>
        <v>0</v>
      </c>
      <c r="F19" s="29">
        <f t="shared" si="3"/>
        <v>1454300</v>
      </c>
      <c r="G19" s="29">
        <f t="shared" si="3"/>
        <v>189582.21</v>
      </c>
      <c r="H19" s="29">
        <f t="shared" si="3"/>
        <v>0</v>
      </c>
      <c r="I19" s="29">
        <f t="shared" si="3"/>
        <v>189582.21</v>
      </c>
      <c r="J19" s="22">
        <f>G19/D19*100</f>
        <v>13.035976758578011</v>
      </c>
      <c r="K19" s="22" t="e">
        <f>H19/E19*100</f>
        <v>#DIV/0!</v>
      </c>
      <c r="L19" s="22">
        <f>I19/F19*100</f>
        <v>13.035976758578011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62310.23</v>
      </c>
      <c r="H20" s="29" t="s">
        <v>21</v>
      </c>
      <c r="I20" s="29">
        <v>62310.23</v>
      </c>
      <c r="J20" s="22">
        <f>G20/D20*100</f>
        <v>13.243407013815093</v>
      </c>
      <c r="K20" s="22" t="e">
        <f>H20/E20*100</f>
        <v>#VALUE!</v>
      </c>
      <c r="L20" s="22">
        <f>I20/F20*100</f>
        <v>13.243407013815093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706.21</v>
      </c>
      <c r="H21" s="29" t="s">
        <v>21</v>
      </c>
      <c r="I21" s="29">
        <v>706.21</v>
      </c>
      <c r="J21" s="22">
        <f>G21/D21*100</f>
        <v>3.8590710382513658</v>
      </c>
      <c r="K21" s="22" t="e">
        <f>H21/E21*100</f>
        <v>#VALUE!</v>
      </c>
      <c r="L21" s="22">
        <f>I21/F21*100</f>
        <v>3.8590710382513658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130815.06</v>
      </c>
      <c r="H22" s="29" t="s">
        <v>21</v>
      </c>
      <c r="I22" s="29">
        <v>130815.06</v>
      </c>
      <c r="J22" s="22">
        <f>G22/D22*100</f>
        <v>13.248436297346567</v>
      </c>
      <c r="K22" s="22" t="e">
        <f>H22/E22*100</f>
        <v>#VALUE!</v>
      </c>
      <c r="L22" s="22">
        <f>I22/F22*100</f>
        <v>13.248436297346567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-4249.29</v>
      </c>
      <c r="H23" s="29" t="s">
        <v>21</v>
      </c>
      <c r="I23" s="29">
        <v>-4249.29</v>
      </c>
      <c r="J23" s="22">
        <f>G23/D23*100</f>
        <v>19.403150684931507</v>
      </c>
      <c r="K23" s="22" t="e">
        <f>H23/E23*100</f>
        <v>#VALUE!</v>
      </c>
      <c r="L23" s="22">
        <f>I23/F23*100</f>
        <v>19.403150684931507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D25+D29</f>
        <v>2802000</v>
      </c>
      <c r="E24" s="62">
        <f>E25+E29</f>
        <v>2802000</v>
      </c>
      <c r="F24" s="62">
        <v>0</v>
      </c>
      <c r="G24" s="62">
        <f>G25+G29</f>
        <v>531006.94999999995</v>
      </c>
      <c r="H24" s="62">
        <f>H25+H29</f>
        <v>531006.94999999995</v>
      </c>
      <c r="I24" s="62">
        <v>0</v>
      </c>
      <c r="J24" s="66">
        <f>G24/D24*100</f>
        <v>18.950997501784439</v>
      </c>
      <c r="K24" s="66">
        <f>H24/E24*100</f>
        <v>18.950997501784439</v>
      </c>
      <c r="L24" s="66" t="e">
        <f>I24/F24*100</f>
        <v>#DIV/0!</v>
      </c>
      <c r="M24" s="7"/>
    </row>
    <row r="25" spans="1:13" ht="48" customHeight="1">
      <c r="A25" s="58" t="s">
        <v>380</v>
      </c>
      <c r="B25" s="27" t="s">
        <v>19</v>
      </c>
      <c r="C25" s="28" t="s">
        <v>381</v>
      </c>
      <c r="D25" s="29">
        <f>SUM(D26:D28)</f>
        <v>802000</v>
      </c>
      <c r="E25" s="29">
        <f>SUM(E26:E28)</f>
        <v>802000</v>
      </c>
      <c r="F25" s="29">
        <f>SUM(F26:F28)</f>
        <v>0</v>
      </c>
      <c r="G25" s="29">
        <f>SUM(G26:G28)</f>
        <v>163439.70000000001</v>
      </c>
      <c r="H25" s="29">
        <f>SUM(H26:H28)</f>
        <v>163439.70000000001</v>
      </c>
      <c r="I25" s="29">
        <v>0</v>
      </c>
      <c r="J25" s="22">
        <f>G25/D25*100</f>
        <v>20.379014962593516</v>
      </c>
      <c r="K25" s="22">
        <f>H25/E25*100</f>
        <v>20.379014962593516</v>
      </c>
      <c r="L25" s="22" t="e">
        <f>I25/F25*100</f>
        <v>#DIV/0!</v>
      </c>
      <c r="M25" s="7"/>
    </row>
    <row r="26" spans="1:13" ht="48.75" customHeight="1">
      <c r="A26" s="58" t="s">
        <v>374</v>
      </c>
      <c r="B26" s="27" t="s">
        <v>19</v>
      </c>
      <c r="C26" s="28" t="s">
        <v>375</v>
      </c>
      <c r="D26" s="29">
        <v>528000</v>
      </c>
      <c r="E26" s="29">
        <v>528000</v>
      </c>
      <c r="F26" s="29"/>
      <c r="G26" s="29">
        <v>64405.5</v>
      </c>
      <c r="H26" s="29">
        <v>64405.5</v>
      </c>
      <c r="I26" s="29"/>
      <c r="J26" s="22">
        <f>G26/D26*100</f>
        <v>12.198011363636363</v>
      </c>
      <c r="K26" s="22">
        <f>H26/E26*100</f>
        <v>12.198011363636363</v>
      </c>
      <c r="L26" s="22" t="e">
        <f>I26/F26*100</f>
        <v>#DIV/0!</v>
      </c>
      <c r="M26" s="7"/>
    </row>
    <row r="27" spans="1:13" ht="45" customHeight="1">
      <c r="A27" s="58" t="s">
        <v>376</v>
      </c>
      <c r="B27" s="27" t="s">
        <v>19</v>
      </c>
      <c r="C27" s="28" t="s">
        <v>377</v>
      </c>
      <c r="D27" s="29">
        <v>191000</v>
      </c>
      <c r="E27" s="29">
        <v>191000</v>
      </c>
      <c r="F27" s="29"/>
      <c r="G27" s="29">
        <v>99034.2</v>
      </c>
      <c r="H27" s="29">
        <v>99034.2</v>
      </c>
      <c r="I27" s="29"/>
      <c r="J27" s="22">
        <f>G27/D27*100</f>
        <v>51.850366492146591</v>
      </c>
      <c r="K27" s="22">
        <f>H27/E27*100</f>
        <v>51.850366492146591</v>
      </c>
      <c r="L27" s="22" t="e">
        <f>I27/F27*100</f>
        <v>#DIV/0!</v>
      </c>
      <c r="M27" s="7"/>
    </row>
    <row r="28" spans="1:13" ht="45" customHeight="1">
      <c r="A28" s="58" t="s">
        <v>378</v>
      </c>
      <c r="B28" s="27" t="s">
        <v>19</v>
      </c>
      <c r="C28" s="28" t="s">
        <v>379</v>
      </c>
      <c r="D28" s="29">
        <v>83000</v>
      </c>
      <c r="E28" s="29">
        <v>83000</v>
      </c>
      <c r="F28" s="29"/>
      <c r="G28" s="29">
        <v>0</v>
      </c>
      <c r="H28" s="29">
        <v>0</v>
      </c>
      <c r="I28" s="29"/>
      <c r="J28" s="22">
        <f>G28/D28*100</f>
        <v>0</v>
      </c>
      <c r="K28" s="22">
        <f>H28/E28*100</f>
        <v>0</v>
      </c>
      <c r="L28" s="22" t="e">
        <f>I28/F28*100</f>
        <v>#DIV/0!</v>
      </c>
      <c r="M28" s="7"/>
    </row>
    <row r="29" spans="1:13" ht="33.75" customHeight="1">
      <c r="A29" s="26" t="s">
        <v>51</v>
      </c>
      <c r="B29" s="27" t="s">
        <v>19</v>
      </c>
      <c r="C29" s="28" t="s">
        <v>52</v>
      </c>
      <c r="D29" s="29">
        <v>2000000</v>
      </c>
      <c r="E29" s="29">
        <v>2000000</v>
      </c>
      <c r="F29" s="29" t="s">
        <v>21</v>
      </c>
      <c r="G29" s="29">
        <v>367567.25</v>
      </c>
      <c r="H29" s="29">
        <v>367567.25</v>
      </c>
      <c r="I29" s="29" t="s">
        <v>21</v>
      </c>
      <c r="J29" s="22">
        <f>G29/D29*100</f>
        <v>18.378362500000001</v>
      </c>
      <c r="K29" s="22">
        <f>H29/E29*100</f>
        <v>18.378362500000001</v>
      </c>
      <c r="L29" s="22" t="e">
        <f>I29/F29*100</f>
        <v>#VALUE!</v>
      </c>
      <c r="M29" s="7"/>
    </row>
    <row r="30" spans="1:13" ht="30.75" customHeight="1">
      <c r="A30" s="26" t="s">
        <v>51</v>
      </c>
      <c r="B30" s="27" t="s">
        <v>19</v>
      </c>
      <c r="C30" s="28" t="s">
        <v>53</v>
      </c>
      <c r="D30" s="29">
        <v>2000000</v>
      </c>
      <c r="E30" s="29">
        <v>2000000</v>
      </c>
      <c r="F30" s="29" t="s">
        <v>21</v>
      </c>
      <c r="G30" s="29">
        <v>367567.25</v>
      </c>
      <c r="H30" s="29">
        <v>367567.25</v>
      </c>
      <c r="I30" s="29" t="s">
        <v>21</v>
      </c>
      <c r="J30" s="22">
        <f>G30/D30*100</f>
        <v>18.378362500000001</v>
      </c>
      <c r="K30" s="22">
        <f>H30/E30*100</f>
        <v>18.378362500000001</v>
      </c>
      <c r="L30" s="22" t="e">
        <f>I30/F30*100</f>
        <v>#VALUE!</v>
      </c>
      <c r="M30" s="7"/>
    </row>
    <row r="31" spans="1:13" ht="57" customHeight="1">
      <c r="A31" s="26" t="s">
        <v>54</v>
      </c>
      <c r="B31" s="27" t="s">
        <v>19</v>
      </c>
      <c r="C31" s="28" t="s">
        <v>55</v>
      </c>
      <c r="D31" s="29" t="s">
        <v>21</v>
      </c>
      <c r="E31" s="29" t="s">
        <v>21</v>
      </c>
      <c r="F31" s="29" t="s">
        <v>21</v>
      </c>
      <c r="G31" s="29">
        <v>8298</v>
      </c>
      <c r="H31" s="29">
        <v>8298</v>
      </c>
      <c r="I31" s="29" t="s">
        <v>21</v>
      </c>
      <c r="J31" s="22" t="e">
        <f>G31/D31*100</f>
        <v>#VALUE!</v>
      </c>
      <c r="K31" s="22" t="e">
        <f>H31/E31*100</f>
        <v>#VALUE!</v>
      </c>
      <c r="L31" s="22" t="e">
        <f>I31/F31*100</f>
        <v>#VALUE!</v>
      </c>
      <c r="M31" s="7"/>
    </row>
    <row r="32" spans="1:13" ht="15" customHeight="1">
      <c r="A32" s="59" t="s">
        <v>56</v>
      </c>
      <c r="B32" s="60" t="s">
        <v>19</v>
      </c>
      <c r="C32" s="61" t="s">
        <v>57</v>
      </c>
      <c r="D32" s="62">
        <f>D33+D35+D38</f>
        <v>1260000</v>
      </c>
      <c r="E32" s="62"/>
      <c r="F32" s="62">
        <f>F33+F35+F38</f>
        <v>1260000</v>
      </c>
      <c r="G32" s="62">
        <f>G33+G35+G38</f>
        <v>85214.93</v>
      </c>
      <c r="H32" s="62"/>
      <c r="I32" s="62">
        <f>I33+I35+I38</f>
        <v>85214.93</v>
      </c>
      <c r="J32" s="66">
        <f>G32/D32*100</f>
        <v>6.7630896825396816</v>
      </c>
      <c r="K32" s="66" t="e">
        <f>H32/E32*100</f>
        <v>#DIV/0!</v>
      </c>
      <c r="L32" s="66">
        <f>I32/F32*100</f>
        <v>6.7630896825396816</v>
      </c>
      <c r="M32" s="7"/>
    </row>
    <row r="33" spans="1:13" ht="15" customHeight="1">
      <c r="A33" s="26" t="s">
        <v>58</v>
      </c>
      <c r="B33" s="27" t="s">
        <v>19</v>
      </c>
      <c r="C33" s="28" t="s">
        <v>59</v>
      </c>
      <c r="D33" s="29">
        <v>335000</v>
      </c>
      <c r="E33" s="29" t="s">
        <v>21</v>
      </c>
      <c r="F33" s="29">
        <v>335000</v>
      </c>
      <c r="G33" s="29">
        <v>53291.29</v>
      </c>
      <c r="H33" s="29" t="s">
        <v>21</v>
      </c>
      <c r="I33" s="29">
        <v>53291.29</v>
      </c>
      <c r="J33" s="22">
        <f>G33/D33*100</f>
        <v>15.907847761194031</v>
      </c>
      <c r="K33" s="22" t="e">
        <f>H33/E33*100</f>
        <v>#VALUE!</v>
      </c>
      <c r="L33" s="22">
        <f>I33/F33*100</f>
        <v>15.907847761194031</v>
      </c>
      <c r="M33" s="7"/>
    </row>
    <row r="34" spans="1:13" ht="74.25" customHeight="1">
      <c r="A34" s="26" t="s">
        <v>60</v>
      </c>
      <c r="B34" s="27" t="s">
        <v>19</v>
      </c>
      <c r="C34" s="28" t="s">
        <v>61</v>
      </c>
      <c r="D34" s="29">
        <v>335000</v>
      </c>
      <c r="E34" s="29" t="s">
        <v>21</v>
      </c>
      <c r="F34" s="29">
        <v>335000</v>
      </c>
      <c r="G34" s="29">
        <v>53291.29</v>
      </c>
      <c r="H34" s="29" t="s">
        <v>21</v>
      </c>
      <c r="I34" s="29">
        <v>53291.29</v>
      </c>
      <c r="J34" s="22">
        <f>G34/D34*100</f>
        <v>15.907847761194031</v>
      </c>
      <c r="K34" s="22" t="e">
        <f>H34/E34*100</f>
        <v>#VALUE!</v>
      </c>
      <c r="L34" s="22">
        <f>I34/F34*100</f>
        <v>15.907847761194031</v>
      </c>
      <c r="M34" s="7"/>
    </row>
    <row r="35" spans="1:13" ht="15" customHeight="1">
      <c r="A35" s="26" t="s">
        <v>62</v>
      </c>
      <c r="B35" s="27" t="s">
        <v>19</v>
      </c>
      <c r="C35" s="28" t="s">
        <v>63</v>
      </c>
      <c r="D35" s="29">
        <f>D36+D38</f>
        <v>754000</v>
      </c>
      <c r="E35" s="29"/>
      <c r="F35" s="29">
        <f>F36+F38</f>
        <v>754000</v>
      </c>
      <c r="G35" s="29">
        <f>G36+G38</f>
        <v>26739.32</v>
      </c>
      <c r="H35" s="29"/>
      <c r="I35" s="29">
        <f>I36+I38</f>
        <v>26739.32</v>
      </c>
      <c r="J35" s="22">
        <f>G35/D35*100</f>
        <v>3.5463289124668438</v>
      </c>
      <c r="K35" s="22" t="e">
        <f>H35/E35*100</f>
        <v>#DIV/0!</v>
      </c>
      <c r="L35" s="22">
        <f>I35/F35*100</f>
        <v>3.5463289124668438</v>
      </c>
      <c r="M35" s="7"/>
    </row>
    <row r="36" spans="1:13" ht="15.75" customHeight="1">
      <c r="A36" s="26" t="s">
        <v>64</v>
      </c>
      <c r="B36" s="27" t="s">
        <v>19</v>
      </c>
      <c r="C36" s="28" t="s">
        <v>65</v>
      </c>
      <c r="D36" s="29">
        <v>583000</v>
      </c>
      <c r="E36" s="29" t="s">
        <v>21</v>
      </c>
      <c r="F36" s="29">
        <v>583000</v>
      </c>
      <c r="G36" s="29">
        <v>21555</v>
      </c>
      <c r="H36" s="29" t="s">
        <v>21</v>
      </c>
      <c r="I36" s="29">
        <v>21555</v>
      </c>
      <c r="J36" s="22">
        <f>G36/D36*100</f>
        <v>3.6972555746140654</v>
      </c>
      <c r="K36" s="22" t="e">
        <f>H36/E36*100</f>
        <v>#VALUE!</v>
      </c>
      <c r="L36" s="22">
        <f>I36/F36*100</f>
        <v>3.6972555746140654</v>
      </c>
      <c r="M36" s="7"/>
    </row>
    <row r="37" spans="1:13" ht="62.25" customHeight="1">
      <c r="A37" s="26" t="s">
        <v>66</v>
      </c>
      <c r="B37" s="27" t="s">
        <v>19</v>
      </c>
      <c r="C37" s="28" t="s">
        <v>67</v>
      </c>
      <c r="D37" s="29">
        <v>583000</v>
      </c>
      <c r="E37" s="29" t="s">
        <v>21</v>
      </c>
      <c r="F37" s="29">
        <v>583000</v>
      </c>
      <c r="G37" s="29">
        <v>21555</v>
      </c>
      <c r="H37" s="29" t="s">
        <v>21</v>
      </c>
      <c r="I37" s="29">
        <v>21555</v>
      </c>
      <c r="J37" s="22">
        <f>G37/D37*100</f>
        <v>3.6972555746140654</v>
      </c>
      <c r="K37" s="22" t="e">
        <f>H37/E37*100</f>
        <v>#VALUE!</v>
      </c>
      <c r="L37" s="22">
        <f>I37/F37*100</f>
        <v>3.6972555746140654</v>
      </c>
      <c r="M37" s="7"/>
    </row>
    <row r="38" spans="1:13" ht="15" customHeight="1">
      <c r="A38" s="26" t="s">
        <v>68</v>
      </c>
      <c r="B38" s="27" t="s">
        <v>19</v>
      </c>
      <c r="C38" s="28" t="s">
        <v>69</v>
      </c>
      <c r="D38" s="29">
        <v>171000</v>
      </c>
      <c r="E38" s="29" t="s">
        <v>21</v>
      </c>
      <c r="F38" s="29">
        <v>171000</v>
      </c>
      <c r="G38" s="29">
        <v>5184.32</v>
      </c>
      <c r="H38" s="29" t="s">
        <v>21</v>
      </c>
      <c r="I38" s="29">
        <v>5184.32</v>
      </c>
      <c r="J38" s="22">
        <f>G38/D38*100</f>
        <v>3.0317660818713446</v>
      </c>
      <c r="K38" s="22" t="e">
        <f>H38/E38*100</f>
        <v>#VALUE!</v>
      </c>
      <c r="L38" s="22">
        <f>I38/F38*100</f>
        <v>3.0317660818713446</v>
      </c>
      <c r="M38" s="7"/>
    </row>
    <row r="39" spans="1:13" ht="63" customHeight="1">
      <c r="A39" s="26" t="s">
        <v>70</v>
      </c>
      <c r="B39" s="27" t="s">
        <v>19</v>
      </c>
      <c r="C39" s="28" t="s">
        <v>71</v>
      </c>
      <c r="D39" s="29">
        <v>171000</v>
      </c>
      <c r="E39" s="29" t="s">
        <v>21</v>
      </c>
      <c r="F39" s="29">
        <v>171000</v>
      </c>
      <c r="G39" s="29">
        <v>5184.32</v>
      </c>
      <c r="H39" s="29" t="s">
        <v>21</v>
      </c>
      <c r="I39" s="29">
        <v>5184.32</v>
      </c>
      <c r="J39" s="22">
        <f>G39/D39*100</f>
        <v>3.0317660818713446</v>
      </c>
      <c r="K39" s="22" t="e">
        <f>H39/E39*100</f>
        <v>#VALUE!</v>
      </c>
      <c r="L39" s="22">
        <f>I39/F39*100</f>
        <v>3.0317660818713446</v>
      </c>
      <c r="M39" s="7"/>
    </row>
    <row r="40" spans="1:13" ht="22.5" customHeight="1">
      <c r="A40" s="59" t="s">
        <v>72</v>
      </c>
      <c r="B40" s="60" t="s">
        <v>19</v>
      </c>
      <c r="C40" s="61" t="s">
        <v>73</v>
      </c>
      <c r="D40" s="62">
        <f>D41+D43</f>
        <v>930000</v>
      </c>
      <c r="E40" s="62">
        <f>E41+E43</f>
        <v>930000</v>
      </c>
      <c r="F40" s="62"/>
      <c r="G40" s="62">
        <f>G41+G43</f>
        <v>25466.86</v>
      </c>
      <c r="H40" s="62">
        <f>H41+H43</f>
        <v>25466.86</v>
      </c>
      <c r="I40" s="62" t="s">
        <v>21</v>
      </c>
      <c r="J40" s="66">
        <f>G40/D40*100</f>
        <v>2.7383720430107528</v>
      </c>
      <c r="K40" s="66">
        <f>H40/E40*100</f>
        <v>2.7383720430107528</v>
      </c>
      <c r="L40" s="66" t="e">
        <f>I40/F40*100</f>
        <v>#VALUE!</v>
      </c>
      <c r="M40" s="7"/>
    </row>
    <row r="41" spans="1:13" ht="44.25" customHeight="1">
      <c r="A41" s="26" t="s">
        <v>74</v>
      </c>
      <c r="B41" s="27" t="s">
        <v>19</v>
      </c>
      <c r="C41" s="28" t="s">
        <v>75</v>
      </c>
      <c r="D41" s="29">
        <v>800000</v>
      </c>
      <c r="E41" s="29">
        <v>800000</v>
      </c>
      <c r="F41" s="29" t="s">
        <v>21</v>
      </c>
      <c r="G41" s="29">
        <v>25466.86</v>
      </c>
      <c r="H41" s="29">
        <v>25466.86</v>
      </c>
      <c r="I41" s="29" t="s">
        <v>21</v>
      </c>
      <c r="J41" s="22">
        <f>G41/D41*100</f>
        <v>3.1833575000000005</v>
      </c>
      <c r="K41" s="22">
        <f>H41/E41*100</f>
        <v>3.1833575000000005</v>
      </c>
      <c r="L41" s="22" t="e">
        <f>I41/F41*100</f>
        <v>#VALUE!</v>
      </c>
      <c r="M41" s="7"/>
    </row>
    <row r="42" spans="1:13" ht="78" customHeight="1">
      <c r="A42" s="26" t="s">
        <v>76</v>
      </c>
      <c r="B42" s="27" t="s">
        <v>19</v>
      </c>
      <c r="C42" s="28" t="s">
        <v>77</v>
      </c>
      <c r="D42" s="29">
        <v>800000</v>
      </c>
      <c r="E42" s="29">
        <v>800000</v>
      </c>
      <c r="F42" s="29" t="s">
        <v>21</v>
      </c>
      <c r="G42" s="29">
        <v>25466.86</v>
      </c>
      <c r="H42" s="29">
        <v>25466.86</v>
      </c>
      <c r="I42" s="29" t="s">
        <v>21</v>
      </c>
      <c r="J42" s="22">
        <f>G42/D42*100</f>
        <v>3.1833575000000005</v>
      </c>
      <c r="K42" s="22">
        <f>H42/E42*100</f>
        <v>3.1833575000000005</v>
      </c>
      <c r="L42" s="22" t="e">
        <f>I42/F42*100</f>
        <v>#VALUE!</v>
      </c>
      <c r="M42" s="7"/>
    </row>
    <row r="43" spans="1:13" ht="62.25" customHeight="1">
      <c r="A43" s="26" t="s">
        <v>78</v>
      </c>
      <c r="B43" s="27" t="s">
        <v>19</v>
      </c>
      <c r="C43" s="28" t="s">
        <v>79</v>
      </c>
      <c r="D43" s="29">
        <v>130000</v>
      </c>
      <c r="E43" s="29">
        <v>130000</v>
      </c>
      <c r="F43" s="29" t="s">
        <v>21</v>
      </c>
      <c r="G43" s="29">
        <v>0</v>
      </c>
      <c r="H43" s="29">
        <v>0</v>
      </c>
      <c r="I43" s="29" t="s">
        <v>21</v>
      </c>
      <c r="J43" s="22">
        <f>G43/D43*100</f>
        <v>0</v>
      </c>
      <c r="K43" s="22">
        <f>H43/E43*100</f>
        <v>0</v>
      </c>
      <c r="L43" s="22" t="e">
        <f>I43/F43*100</f>
        <v>#VALUE!</v>
      </c>
      <c r="M43" s="7"/>
    </row>
    <row r="44" spans="1:13" ht="63.75" customHeight="1">
      <c r="A44" s="26" t="s">
        <v>80</v>
      </c>
      <c r="B44" s="27" t="s">
        <v>19</v>
      </c>
      <c r="C44" s="28" t="s">
        <v>81</v>
      </c>
      <c r="D44" s="29">
        <v>130000</v>
      </c>
      <c r="E44" s="29">
        <v>130000</v>
      </c>
      <c r="F44" s="29" t="s">
        <v>21</v>
      </c>
      <c r="G44" s="29">
        <v>0</v>
      </c>
      <c r="H44" s="29">
        <v>0</v>
      </c>
      <c r="I44" s="29" t="s">
        <v>21</v>
      </c>
      <c r="J44" s="22">
        <f>G44/D44*100</f>
        <v>0</v>
      </c>
      <c r="K44" s="22">
        <f>H44/E44*100</f>
        <v>0</v>
      </c>
      <c r="L44" s="22" t="e">
        <f>I44/F44*100</f>
        <v>#VALUE!</v>
      </c>
      <c r="M44" s="7"/>
    </row>
    <row r="45" spans="1:13" ht="76.5" customHeight="1">
      <c r="A45" s="26" t="s">
        <v>82</v>
      </c>
      <c r="B45" s="27" t="s">
        <v>19</v>
      </c>
      <c r="C45" s="28" t="s">
        <v>83</v>
      </c>
      <c r="D45" s="29">
        <v>130000</v>
      </c>
      <c r="E45" s="29">
        <v>130000</v>
      </c>
      <c r="F45" s="29" t="s">
        <v>21</v>
      </c>
      <c r="G45" s="29">
        <v>0</v>
      </c>
      <c r="H45" s="29">
        <v>0</v>
      </c>
      <c r="I45" s="29" t="s">
        <v>21</v>
      </c>
      <c r="J45" s="22">
        <f>G45/D45*100</f>
        <v>0</v>
      </c>
      <c r="K45" s="22">
        <f>H45/E45*100</f>
        <v>0</v>
      </c>
      <c r="L45" s="22" t="e">
        <f>I45/F45*100</f>
        <v>#VALUE!</v>
      </c>
      <c r="M45" s="7"/>
    </row>
    <row r="46" spans="1:13" ht="69.75" customHeight="1">
      <c r="A46" s="59" t="s">
        <v>84</v>
      </c>
      <c r="B46" s="60" t="s">
        <v>19</v>
      </c>
      <c r="C46" s="61" t="s">
        <v>85</v>
      </c>
      <c r="D46" s="62">
        <f t="shared" ref="D46:I46" si="4">D47</f>
        <v>4406200</v>
      </c>
      <c r="E46" s="62">
        <f t="shared" si="4"/>
        <v>4117200</v>
      </c>
      <c r="F46" s="62">
        <f t="shared" si="4"/>
        <v>289000</v>
      </c>
      <c r="G46" s="62">
        <f t="shared" si="4"/>
        <v>15161.88</v>
      </c>
      <c r="H46" s="62">
        <f t="shared" si="4"/>
        <v>13785.96</v>
      </c>
      <c r="I46" s="62">
        <f t="shared" si="4"/>
        <v>1375.92</v>
      </c>
      <c r="J46" s="66">
        <f>G46/D46*100</f>
        <v>0.34410330897371882</v>
      </c>
      <c r="K46" s="66">
        <f>H46/E46*100</f>
        <v>0.33483823958029729</v>
      </c>
      <c r="L46" s="66">
        <f>I46/F46*100</f>
        <v>0.4760968858131488</v>
      </c>
      <c r="M46" s="7"/>
    </row>
    <row r="47" spans="1:13" ht="89.25" customHeight="1">
      <c r="A47" s="26" t="s">
        <v>86</v>
      </c>
      <c r="B47" s="27" t="s">
        <v>19</v>
      </c>
      <c r="C47" s="28" t="s">
        <v>87</v>
      </c>
      <c r="D47" s="29">
        <f t="shared" ref="D47:I47" si="5">D51</f>
        <v>4406200</v>
      </c>
      <c r="E47" s="29">
        <f t="shared" si="5"/>
        <v>4117200</v>
      </c>
      <c r="F47" s="29">
        <f t="shared" si="5"/>
        <v>289000</v>
      </c>
      <c r="G47" s="29">
        <f t="shared" si="5"/>
        <v>15161.88</v>
      </c>
      <c r="H47" s="29">
        <f t="shared" si="5"/>
        <v>13785.96</v>
      </c>
      <c r="I47" s="29">
        <f t="shared" si="5"/>
        <v>1375.92</v>
      </c>
      <c r="J47" s="22">
        <f>G47/D47*100</f>
        <v>0.34410330897371882</v>
      </c>
      <c r="K47" s="22">
        <f>H47/E47*100</f>
        <v>0.33483823958029729</v>
      </c>
      <c r="L47" s="22">
        <f>I47/F47*100</f>
        <v>0.4760968858131488</v>
      </c>
      <c r="M47" s="7"/>
    </row>
    <row r="48" spans="1:13" ht="63.75" customHeight="1">
      <c r="A48" s="26" t="s">
        <v>88</v>
      </c>
      <c r="B48" s="27" t="s">
        <v>19</v>
      </c>
      <c r="C48" s="28" t="s">
        <v>89</v>
      </c>
      <c r="D48" s="29">
        <f t="shared" ref="D48:I48" si="6">SUM(D49:D50)</f>
        <v>606500</v>
      </c>
      <c r="E48" s="29">
        <f t="shared" si="6"/>
        <v>504500</v>
      </c>
      <c r="F48" s="29">
        <f t="shared" si="6"/>
        <v>102000</v>
      </c>
      <c r="G48" s="29">
        <f t="shared" si="6"/>
        <v>1853.35</v>
      </c>
      <c r="H48" s="29">
        <f t="shared" si="6"/>
        <v>926.68</v>
      </c>
      <c r="I48" s="29">
        <f t="shared" si="6"/>
        <v>926.67</v>
      </c>
      <c r="J48" s="22">
        <f>G48/D48*100</f>
        <v>0.30558120362737012</v>
      </c>
      <c r="K48" s="22">
        <f>H48/E48*100</f>
        <v>0.18368285431119921</v>
      </c>
      <c r="L48" s="22">
        <f>I48/F48*100</f>
        <v>0.90849999999999997</v>
      </c>
      <c r="M48" s="7"/>
    </row>
    <row r="49" spans="1:13" ht="89.25" customHeight="1">
      <c r="A49" s="26" t="s">
        <v>90</v>
      </c>
      <c r="B49" s="27" t="s">
        <v>19</v>
      </c>
      <c r="C49" s="28" t="s">
        <v>91</v>
      </c>
      <c r="D49" s="29">
        <v>318500</v>
      </c>
      <c r="E49" s="29">
        <v>318500</v>
      </c>
      <c r="F49" s="29" t="s">
        <v>21</v>
      </c>
      <c r="G49" s="29">
        <v>0</v>
      </c>
      <c r="H49" s="29">
        <v>0</v>
      </c>
      <c r="I49" s="29" t="s">
        <v>21</v>
      </c>
      <c r="J49" s="22">
        <f>G49/D49*100</f>
        <v>0</v>
      </c>
      <c r="K49" s="22">
        <f>H49/E49*100</f>
        <v>0</v>
      </c>
      <c r="L49" s="22" t="e">
        <f>I49/F49*100</f>
        <v>#VALUE!</v>
      </c>
      <c r="M49" s="7"/>
    </row>
    <row r="50" spans="1:13" ht="89.25" customHeight="1">
      <c r="A50" s="26" t="s">
        <v>92</v>
      </c>
      <c r="B50" s="27" t="s">
        <v>19</v>
      </c>
      <c r="C50" s="28" t="s">
        <v>93</v>
      </c>
      <c r="D50" s="29">
        <v>288000</v>
      </c>
      <c r="E50" s="29">
        <v>186000</v>
      </c>
      <c r="F50" s="29">
        <v>102000</v>
      </c>
      <c r="G50" s="29">
        <v>1853.35</v>
      </c>
      <c r="H50" s="29">
        <v>926.68</v>
      </c>
      <c r="I50" s="29">
        <v>926.67</v>
      </c>
      <c r="J50" s="22">
        <f>G50/D50*100</f>
        <v>0.64352430555555551</v>
      </c>
      <c r="K50" s="22">
        <f>H50/E50*100</f>
        <v>0.49821505376344088</v>
      </c>
      <c r="L50" s="22">
        <f>I50/F50*100</f>
        <v>0.90849999999999997</v>
      </c>
      <c r="M50" s="7"/>
    </row>
    <row r="51" spans="1:13" ht="89.25" customHeight="1">
      <c r="A51" s="26" t="s">
        <v>94</v>
      </c>
      <c r="B51" s="27" t="s">
        <v>19</v>
      </c>
      <c r="C51" s="28" t="s">
        <v>95</v>
      </c>
      <c r="D51" s="29">
        <f t="shared" ref="D51:I51" si="7">SUM(D52:D53)</f>
        <v>4406200</v>
      </c>
      <c r="E51" s="29">
        <f t="shared" si="7"/>
        <v>4117200</v>
      </c>
      <c r="F51" s="29">
        <f t="shared" si="7"/>
        <v>289000</v>
      </c>
      <c r="G51" s="29">
        <f t="shared" si="7"/>
        <v>15161.88</v>
      </c>
      <c r="H51" s="29">
        <f t="shared" si="7"/>
        <v>13785.96</v>
      </c>
      <c r="I51" s="29">
        <f t="shared" si="7"/>
        <v>1375.92</v>
      </c>
      <c r="J51" s="22">
        <f>G51/D51*100</f>
        <v>0.34410330897371882</v>
      </c>
      <c r="K51" s="22">
        <f>H51/E51*100</f>
        <v>0.33483823958029729</v>
      </c>
      <c r="L51" s="22">
        <f>I51/F51*100</f>
        <v>0.4760968858131488</v>
      </c>
      <c r="M51" s="7"/>
    </row>
    <row r="52" spans="1:13" ht="76.5" customHeight="1">
      <c r="A52" s="26" t="s">
        <v>96</v>
      </c>
      <c r="B52" s="27" t="s">
        <v>19</v>
      </c>
      <c r="C52" s="28" t="s">
        <v>97</v>
      </c>
      <c r="D52" s="29">
        <v>4117200</v>
      </c>
      <c r="E52" s="29">
        <v>4117200</v>
      </c>
      <c r="F52" s="29" t="s">
        <v>21</v>
      </c>
      <c r="G52" s="29">
        <v>13785.96</v>
      </c>
      <c r="H52" s="29">
        <v>13785.96</v>
      </c>
      <c r="I52" s="29" t="s">
        <v>21</v>
      </c>
      <c r="J52" s="22">
        <f>G52/D52*100</f>
        <v>0.33483823958029729</v>
      </c>
      <c r="K52" s="22">
        <f>H52/E52*100</f>
        <v>0.33483823958029729</v>
      </c>
      <c r="L52" s="22" t="e">
        <f>I52/F52*100</f>
        <v>#VALUE!</v>
      </c>
      <c r="M52" s="7"/>
    </row>
    <row r="53" spans="1:13" ht="76.5" customHeight="1">
      <c r="A53" s="26" t="s">
        <v>98</v>
      </c>
      <c r="B53" s="27" t="s">
        <v>19</v>
      </c>
      <c r="C53" s="28" t="s">
        <v>99</v>
      </c>
      <c r="D53" s="29">
        <v>289000</v>
      </c>
      <c r="E53" s="29" t="s">
        <v>21</v>
      </c>
      <c r="F53" s="29">
        <v>289000</v>
      </c>
      <c r="G53" s="29">
        <v>1375.92</v>
      </c>
      <c r="H53" s="29" t="s">
        <v>21</v>
      </c>
      <c r="I53" s="29">
        <v>1375.92</v>
      </c>
      <c r="J53" s="22">
        <f>G53/D53*100</f>
        <v>0.4760968858131488</v>
      </c>
      <c r="K53" s="22" t="e">
        <f>H53/E53*100</f>
        <v>#VALUE!</v>
      </c>
      <c r="L53" s="22">
        <f>I53/F53*100</f>
        <v>0.4760968858131488</v>
      </c>
      <c r="M53" s="7"/>
    </row>
    <row r="54" spans="1:13" ht="25.5" customHeight="1">
      <c r="A54" s="59" t="s">
        <v>100</v>
      </c>
      <c r="B54" s="60" t="s">
        <v>19</v>
      </c>
      <c r="C54" s="61" t="s">
        <v>101</v>
      </c>
      <c r="D54" s="62">
        <f>D55</f>
        <v>43100</v>
      </c>
      <c r="E54" s="62">
        <f>E55</f>
        <v>43100</v>
      </c>
      <c r="F54" s="62"/>
      <c r="G54" s="62">
        <f>G55</f>
        <v>0</v>
      </c>
      <c r="H54" s="62">
        <f>H55</f>
        <v>0</v>
      </c>
      <c r="I54" s="62" t="s">
        <v>21</v>
      </c>
      <c r="J54" s="66">
        <f>G54/D54*100</f>
        <v>0</v>
      </c>
      <c r="K54" s="66">
        <f>H54/E54*100</f>
        <v>0</v>
      </c>
      <c r="L54" s="66" t="e">
        <f>I54/F54*100</f>
        <v>#VALUE!</v>
      </c>
      <c r="M54" s="7"/>
    </row>
    <row r="55" spans="1:13" ht="25.5" customHeight="1">
      <c r="A55" s="26" t="s">
        <v>102</v>
      </c>
      <c r="B55" s="27" t="s">
        <v>19</v>
      </c>
      <c r="C55" s="28" t="s">
        <v>103</v>
      </c>
      <c r="D55" s="29">
        <f>SUM(D56:D59)</f>
        <v>43100</v>
      </c>
      <c r="E55" s="29">
        <f>SUM(E56:E59)</f>
        <v>43100</v>
      </c>
      <c r="F55" s="29"/>
      <c r="G55" s="29">
        <f>SUM(G56:G59)</f>
        <v>0</v>
      </c>
      <c r="H55" s="29">
        <f>SUM(H56:H59)</f>
        <v>0</v>
      </c>
      <c r="I55" s="29" t="s">
        <v>21</v>
      </c>
      <c r="J55" s="22">
        <f>G55/D55*100</f>
        <v>0</v>
      </c>
      <c r="K55" s="22">
        <f>H55/E55*100</f>
        <v>0</v>
      </c>
      <c r="L55" s="22" t="e">
        <f>I55/F55*100</f>
        <v>#VALUE!</v>
      </c>
      <c r="M55" s="7"/>
    </row>
    <row r="56" spans="1:13" ht="25.5" customHeight="1">
      <c r="A56" s="26" t="s">
        <v>104</v>
      </c>
      <c r="B56" s="27" t="s">
        <v>19</v>
      </c>
      <c r="C56" s="28" t="s">
        <v>105</v>
      </c>
      <c r="D56" s="29">
        <v>13700</v>
      </c>
      <c r="E56" s="29">
        <v>13700</v>
      </c>
      <c r="F56" s="29" t="s">
        <v>21</v>
      </c>
      <c r="G56" s="29">
        <v>0</v>
      </c>
      <c r="H56" s="29">
        <v>0</v>
      </c>
      <c r="I56" s="29" t="s">
        <v>21</v>
      </c>
      <c r="J56" s="22">
        <f>G56/D56*100</f>
        <v>0</v>
      </c>
      <c r="K56" s="22">
        <f>H56/E56*100</f>
        <v>0</v>
      </c>
      <c r="L56" s="22" t="e">
        <f>I56/F56*100</f>
        <v>#VALUE!</v>
      </c>
      <c r="M56" s="7"/>
    </row>
    <row r="57" spans="1:13" ht="25.5" customHeight="1">
      <c r="A57" s="26" t="s">
        <v>106</v>
      </c>
      <c r="B57" s="27" t="s">
        <v>19</v>
      </c>
      <c r="C57" s="28" t="s">
        <v>107</v>
      </c>
      <c r="D57" s="29">
        <v>1500</v>
      </c>
      <c r="E57" s="29">
        <v>1500</v>
      </c>
      <c r="F57" s="29" t="s">
        <v>21</v>
      </c>
      <c r="G57" s="29">
        <v>0</v>
      </c>
      <c r="H57" s="29">
        <v>0</v>
      </c>
      <c r="I57" s="29" t="s">
        <v>21</v>
      </c>
      <c r="J57" s="22">
        <f>G57/D57*100</f>
        <v>0</v>
      </c>
      <c r="K57" s="22">
        <f>H57/E57*100</f>
        <v>0</v>
      </c>
      <c r="L57" s="22" t="e">
        <f>I57/F57*100</f>
        <v>#VALUE!</v>
      </c>
      <c r="M57" s="7"/>
    </row>
    <row r="58" spans="1:13" ht="25.5" customHeight="1">
      <c r="A58" s="26" t="s">
        <v>108</v>
      </c>
      <c r="B58" s="27" t="s">
        <v>19</v>
      </c>
      <c r="C58" s="28" t="s">
        <v>109</v>
      </c>
      <c r="D58" s="29">
        <v>900</v>
      </c>
      <c r="E58" s="29">
        <v>900</v>
      </c>
      <c r="F58" s="29" t="s">
        <v>21</v>
      </c>
      <c r="G58" s="29">
        <v>0</v>
      </c>
      <c r="H58" s="29">
        <v>0</v>
      </c>
      <c r="I58" s="29" t="s">
        <v>21</v>
      </c>
      <c r="J58" s="22">
        <f>G58/D58*100</f>
        <v>0</v>
      </c>
      <c r="K58" s="22">
        <f>H58/E58*100</f>
        <v>0</v>
      </c>
      <c r="L58" s="22" t="e">
        <f>I58/F58*100</f>
        <v>#VALUE!</v>
      </c>
      <c r="M58" s="7"/>
    </row>
    <row r="59" spans="1:13" ht="25.5" customHeight="1">
      <c r="A59" s="26" t="s">
        <v>110</v>
      </c>
      <c r="B59" s="27" t="s">
        <v>19</v>
      </c>
      <c r="C59" s="28" t="s">
        <v>111</v>
      </c>
      <c r="D59" s="29">
        <v>27000</v>
      </c>
      <c r="E59" s="29">
        <v>27000</v>
      </c>
      <c r="F59" s="29" t="s">
        <v>21</v>
      </c>
      <c r="G59" s="29">
        <v>0</v>
      </c>
      <c r="H59" s="29">
        <v>0</v>
      </c>
      <c r="I59" s="29" t="s">
        <v>21</v>
      </c>
      <c r="J59" s="22">
        <f>G59/D59*100</f>
        <v>0</v>
      </c>
      <c r="K59" s="22">
        <f>H59/E59*100</f>
        <v>0</v>
      </c>
      <c r="L59" s="22" t="e">
        <f>I59/F59*100</f>
        <v>#VALUE!</v>
      </c>
      <c r="M59" s="7"/>
    </row>
    <row r="60" spans="1:13" ht="25.5" customHeight="1">
      <c r="A60" s="59" t="s">
        <v>112</v>
      </c>
      <c r="B60" s="60" t="s">
        <v>19</v>
      </c>
      <c r="C60" s="61" t="s">
        <v>113</v>
      </c>
      <c r="D60" s="62">
        <f t="shared" ref="D60:E62" si="8">D61</f>
        <v>6742800</v>
      </c>
      <c r="E60" s="62">
        <f t="shared" si="8"/>
        <v>6742800</v>
      </c>
      <c r="F60" s="62"/>
      <c r="G60" s="62">
        <f t="shared" ref="G60:H62" si="9">G61</f>
        <v>415694.08000000002</v>
      </c>
      <c r="H60" s="62">
        <f t="shared" si="9"/>
        <v>415694.08000000002</v>
      </c>
      <c r="I60" s="62" t="s">
        <v>21</v>
      </c>
      <c r="J60" s="66">
        <f>G60/D60*100</f>
        <v>6.1650068220917129</v>
      </c>
      <c r="K60" s="66">
        <f>H60/E60*100</f>
        <v>6.1650068220917129</v>
      </c>
      <c r="L60" s="66" t="e">
        <f>I60/F60*100</f>
        <v>#VALUE!</v>
      </c>
      <c r="M60" s="7"/>
    </row>
    <row r="61" spans="1:13" ht="15" customHeight="1">
      <c r="A61" s="26" t="s">
        <v>114</v>
      </c>
      <c r="B61" s="27" t="s">
        <v>19</v>
      </c>
      <c r="C61" s="28" t="s">
        <v>115</v>
      </c>
      <c r="D61" s="29">
        <f t="shared" si="8"/>
        <v>6742800</v>
      </c>
      <c r="E61" s="29">
        <f t="shared" si="8"/>
        <v>6742800</v>
      </c>
      <c r="F61" s="29"/>
      <c r="G61" s="29">
        <f t="shared" si="9"/>
        <v>415694.08000000002</v>
      </c>
      <c r="H61" s="29">
        <f t="shared" si="9"/>
        <v>415694.08000000002</v>
      </c>
      <c r="I61" s="29" t="s">
        <v>21</v>
      </c>
      <c r="J61" s="22">
        <f>G61/D61*100</f>
        <v>6.1650068220917129</v>
      </c>
      <c r="K61" s="22">
        <f>H61/E61*100</f>
        <v>6.1650068220917129</v>
      </c>
      <c r="L61" s="22" t="e">
        <f>I61/F61*100</f>
        <v>#VALUE!</v>
      </c>
      <c r="M61" s="7"/>
    </row>
    <row r="62" spans="1:13" ht="15" customHeight="1">
      <c r="A62" s="26" t="s">
        <v>116</v>
      </c>
      <c r="B62" s="27" t="s">
        <v>19</v>
      </c>
      <c r="C62" s="28" t="s">
        <v>117</v>
      </c>
      <c r="D62" s="29">
        <f t="shared" si="8"/>
        <v>6742800</v>
      </c>
      <c r="E62" s="29">
        <f t="shared" si="8"/>
        <v>6742800</v>
      </c>
      <c r="F62" s="29"/>
      <c r="G62" s="29">
        <f t="shared" si="9"/>
        <v>415694.08000000002</v>
      </c>
      <c r="H62" s="29">
        <f t="shared" si="9"/>
        <v>415694.08000000002</v>
      </c>
      <c r="I62" s="29" t="s">
        <v>21</v>
      </c>
      <c r="J62" s="22">
        <f>G62/D62*100</f>
        <v>6.1650068220917129</v>
      </c>
      <c r="K62" s="22">
        <f>H62/E62*100</f>
        <v>6.1650068220917129</v>
      </c>
      <c r="L62" s="22" t="e">
        <f>I62/F62*100</f>
        <v>#VALUE!</v>
      </c>
      <c r="M62" s="7"/>
    </row>
    <row r="63" spans="1:13" ht="38.25" customHeight="1">
      <c r="A63" s="26" t="s">
        <v>118</v>
      </c>
      <c r="B63" s="27" t="s">
        <v>19</v>
      </c>
      <c r="C63" s="28" t="s">
        <v>119</v>
      </c>
      <c r="D63" s="29">
        <v>6742800</v>
      </c>
      <c r="E63" s="29">
        <v>6742800</v>
      </c>
      <c r="F63" s="29"/>
      <c r="G63" s="29">
        <v>415694.08000000002</v>
      </c>
      <c r="H63" s="29">
        <v>415694.08000000002</v>
      </c>
      <c r="I63" s="29" t="s">
        <v>21</v>
      </c>
      <c r="J63" s="22">
        <f>G63/D63*100</f>
        <v>6.1650068220917129</v>
      </c>
      <c r="K63" s="22">
        <f>H63/E63*100</f>
        <v>6.1650068220917129</v>
      </c>
      <c r="L63" s="22" t="e">
        <f>I63/F63*100</f>
        <v>#VALUE!</v>
      </c>
      <c r="M63" s="7"/>
    </row>
    <row r="64" spans="1:13" ht="46.5" customHeight="1">
      <c r="A64" s="59" t="s">
        <v>120</v>
      </c>
      <c r="B64" s="60" t="s">
        <v>19</v>
      </c>
      <c r="C64" s="61" t="s">
        <v>121</v>
      </c>
      <c r="D64" s="62">
        <f t="shared" ref="D64:E66" si="10">D65</f>
        <v>4000000</v>
      </c>
      <c r="E64" s="62">
        <f t="shared" si="10"/>
        <v>4000000</v>
      </c>
      <c r="F64" s="62"/>
      <c r="G64" s="62">
        <f t="shared" ref="G64:H66" si="11">G65</f>
        <v>0</v>
      </c>
      <c r="H64" s="62">
        <f t="shared" si="11"/>
        <v>0</v>
      </c>
      <c r="I64" s="62" t="s">
        <v>21</v>
      </c>
      <c r="J64" s="66">
        <f>G64/D64*100</f>
        <v>0</v>
      </c>
      <c r="K64" s="66">
        <f>H64/E64*100</f>
        <v>0</v>
      </c>
      <c r="L64" s="66" t="e">
        <f>I64/F64*100</f>
        <v>#VALUE!</v>
      </c>
      <c r="M64" s="7"/>
    </row>
    <row r="65" spans="1:13" ht="76.5" customHeight="1">
      <c r="A65" s="26" t="s">
        <v>122</v>
      </c>
      <c r="B65" s="27" t="s">
        <v>19</v>
      </c>
      <c r="C65" s="28" t="s">
        <v>123</v>
      </c>
      <c r="D65" s="29">
        <f t="shared" si="10"/>
        <v>4000000</v>
      </c>
      <c r="E65" s="29">
        <f t="shared" si="10"/>
        <v>4000000</v>
      </c>
      <c r="F65" s="29"/>
      <c r="G65" s="29">
        <f t="shared" si="11"/>
        <v>0</v>
      </c>
      <c r="H65" s="29">
        <f t="shared" si="11"/>
        <v>0</v>
      </c>
      <c r="I65" s="29" t="s">
        <v>21</v>
      </c>
      <c r="J65" s="22">
        <f>G65/D65*100</f>
        <v>0</v>
      </c>
      <c r="K65" s="22">
        <f>H65/E65*100</f>
        <v>0</v>
      </c>
      <c r="L65" s="22" t="e">
        <f>I65/F65*100</f>
        <v>#VALUE!</v>
      </c>
      <c r="M65" s="7"/>
    </row>
    <row r="66" spans="1:13" ht="89.25" customHeight="1">
      <c r="A66" s="26" t="s">
        <v>124</v>
      </c>
      <c r="B66" s="27" t="s">
        <v>19</v>
      </c>
      <c r="C66" s="28" t="s">
        <v>125</v>
      </c>
      <c r="D66" s="29">
        <f t="shared" si="10"/>
        <v>4000000</v>
      </c>
      <c r="E66" s="29">
        <f t="shared" si="10"/>
        <v>4000000</v>
      </c>
      <c r="F66" s="29"/>
      <c r="G66" s="29">
        <f t="shared" si="11"/>
        <v>0</v>
      </c>
      <c r="H66" s="29">
        <f t="shared" si="11"/>
        <v>0</v>
      </c>
      <c r="I66" s="29" t="s">
        <v>21</v>
      </c>
      <c r="J66" s="22">
        <f>G66/D66*100</f>
        <v>0</v>
      </c>
      <c r="K66" s="22">
        <f>H66/E66*100</f>
        <v>0</v>
      </c>
      <c r="L66" s="22" t="e">
        <f>I66/F66*100</f>
        <v>#VALUE!</v>
      </c>
      <c r="M66" s="7"/>
    </row>
    <row r="67" spans="1:13" ht="159" customHeight="1">
      <c r="A67" s="26" t="s">
        <v>126</v>
      </c>
      <c r="B67" s="27" t="s">
        <v>19</v>
      </c>
      <c r="C67" s="28" t="s">
        <v>127</v>
      </c>
      <c r="D67" s="29">
        <v>4000000</v>
      </c>
      <c r="E67" s="29">
        <v>4000000</v>
      </c>
      <c r="F67" s="29"/>
      <c r="G67" s="29">
        <v>0</v>
      </c>
      <c r="H67" s="29">
        <v>0</v>
      </c>
      <c r="I67" s="29" t="s">
        <v>21</v>
      </c>
      <c r="J67" s="22">
        <f>G67/D67*100</f>
        <v>0</v>
      </c>
      <c r="K67" s="22">
        <f>H67/E67*100</f>
        <v>0</v>
      </c>
      <c r="L67" s="22" t="e">
        <f>I67/F67*100</f>
        <v>#VALUE!</v>
      </c>
      <c r="M67" s="7"/>
    </row>
    <row r="68" spans="1:13" ht="15" customHeight="1">
      <c r="A68" s="59" t="s">
        <v>128</v>
      </c>
      <c r="B68" s="60" t="s">
        <v>19</v>
      </c>
      <c r="C68" s="61" t="s">
        <v>129</v>
      </c>
      <c r="D68" s="62">
        <f>SUM(D69:D76)</f>
        <v>1317000</v>
      </c>
      <c r="E68" s="62">
        <f>SUM(E69:E76)</f>
        <v>1317000</v>
      </c>
      <c r="F68" s="62"/>
      <c r="G68" s="62">
        <f>SUM(G69:G76)</f>
        <v>91999.34</v>
      </c>
      <c r="H68" s="62">
        <f>SUM(H69:H76)</f>
        <v>91999.34</v>
      </c>
      <c r="I68" s="62"/>
      <c r="J68" s="66">
        <f>G68/D68*100</f>
        <v>6.9855231586940016</v>
      </c>
      <c r="K68" s="66">
        <f>H68/E68*100</f>
        <v>6.9855231586940016</v>
      </c>
      <c r="L68" s="66" t="e">
        <f>I68/F68*100</f>
        <v>#DIV/0!</v>
      </c>
      <c r="M68" s="7"/>
    </row>
    <row r="69" spans="1:13" ht="76.5" customHeight="1">
      <c r="A69" s="26" t="s">
        <v>130</v>
      </c>
      <c r="B69" s="27" t="s">
        <v>19</v>
      </c>
      <c r="C69" s="28" t="s">
        <v>131</v>
      </c>
      <c r="D69" s="29">
        <v>5000</v>
      </c>
      <c r="E69" s="29">
        <v>5000</v>
      </c>
      <c r="F69" s="29" t="s">
        <v>21</v>
      </c>
      <c r="G69" s="29">
        <v>0</v>
      </c>
      <c r="H69" s="29">
        <v>0</v>
      </c>
      <c r="I69" s="29" t="s">
        <v>21</v>
      </c>
      <c r="J69" s="22">
        <f>G69/D69*100</f>
        <v>0</v>
      </c>
      <c r="K69" s="22">
        <f>H69/E69*100</f>
        <v>0</v>
      </c>
      <c r="L69" s="22" t="e">
        <f>I69/F69*100</f>
        <v>#VALUE!</v>
      </c>
      <c r="M69" s="7"/>
    </row>
    <row r="70" spans="1:13" ht="76.5" customHeight="1">
      <c r="A70" s="26" t="s">
        <v>382</v>
      </c>
      <c r="B70" s="27" t="s">
        <v>19</v>
      </c>
      <c r="C70" s="28" t="s">
        <v>383</v>
      </c>
      <c r="D70" s="29">
        <v>5000</v>
      </c>
      <c r="E70" s="29">
        <v>5000</v>
      </c>
      <c r="F70" s="29"/>
      <c r="G70" s="29">
        <v>0</v>
      </c>
      <c r="H70" s="29">
        <v>0</v>
      </c>
      <c r="I70" s="29"/>
      <c r="J70" s="22">
        <f>G70/D70*100</f>
        <v>0</v>
      </c>
      <c r="K70" s="22">
        <f>H70/E70*100</f>
        <v>0</v>
      </c>
      <c r="L70" s="22" t="e">
        <f>I70/F70*100</f>
        <v>#DIV/0!</v>
      </c>
      <c r="M70" s="7"/>
    </row>
    <row r="71" spans="1:13" ht="63.75" customHeight="1">
      <c r="A71" s="26" t="s">
        <v>132</v>
      </c>
      <c r="B71" s="27" t="s">
        <v>19</v>
      </c>
      <c r="C71" s="28" t="s">
        <v>133</v>
      </c>
      <c r="D71" s="29">
        <v>7000</v>
      </c>
      <c r="E71" s="29">
        <v>7000</v>
      </c>
      <c r="F71" s="29" t="s">
        <v>21</v>
      </c>
      <c r="G71" s="29">
        <v>10000</v>
      </c>
      <c r="H71" s="29">
        <v>10000</v>
      </c>
      <c r="I71" s="29" t="s">
        <v>21</v>
      </c>
      <c r="J71" s="22">
        <f>G71/D71*100</f>
        <v>142.85714285714286</v>
      </c>
      <c r="K71" s="22">
        <f>H71/E71*100</f>
        <v>142.85714285714286</v>
      </c>
      <c r="L71" s="22" t="e">
        <f>I71/F71*100</f>
        <v>#VALUE!</v>
      </c>
      <c r="M71" s="7"/>
    </row>
    <row r="72" spans="1:13" ht="38.25" customHeight="1">
      <c r="A72" s="26" t="s">
        <v>134</v>
      </c>
      <c r="B72" s="27" t="s">
        <v>19</v>
      </c>
      <c r="C72" s="28" t="s">
        <v>135</v>
      </c>
      <c r="D72" s="29">
        <v>15000</v>
      </c>
      <c r="E72" s="29">
        <v>15000</v>
      </c>
      <c r="F72" s="29" t="s">
        <v>21</v>
      </c>
      <c r="G72" s="29">
        <v>0</v>
      </c>
      <c r="H72" s="29">
        <v>0</v>
      </c>
      <c r="I72" s="29" t="s">
        <v>21</v>
      </c>
      <c r="J72" s="22">
        <f>G72/D72*100</f>
        <v>0</v>
      </c>
      <c r="K72" s="22">
        <f>H72/E72*100</f>
        <v>0</v>
      </c>
      <c r="L72" s="22" t="e">
        <f>I72/F72*100</f>
        <v>#VALUE!</v>
      </c>
      <c r="M72" s="7"/>
    </row>
    <row r="73" spans="1:13" ht="63.75" customHeight="1">
      <c r="A73" s="26" t="s">
        <v>136</v>
      </c>
      <c r="B73" s="27" t="s">
        <v>19</v>
      </c>
      <c r="C73" s="28" t="s">
        <v>137</v>
      </c>
      <c r="D73" s="29"/>
      <c r="E73" s="29"/>
      <c r="F73" s="29"/>
      <c r="G73" s="29"/>
      <c r="H73" s="29"/>
      <c r="I73" s="29" t="s">
        <v>21</v>
      </c>
      <c r="J73" s="29"/>
      <c r="K73" s="29"/>
      <c r="L73" s="29"/>
      <c r="M73" s="7"/>
    </row>
    <row r="74" spans="1:13" ht="36.75" customHeight="1">
      <c r="A74" s="26" t="s">
        <v>138</v>
      </c>
      <c r="B74" s="27" t="s">
        <v>19</v>
      </c>
      <c r="C74" s="28" t="s">
        <v>139</v>
      </c>
      <c r="D74" s="29">
        <v>233000</v>
      </c>
      <c r="E74" s="29">
        <v>233000</v>
      </c>
      <c r="F74" s="29" t="s">
        <v>21</v>
      </c>
      <c r="G74" s="29">
        <v>0</v>
      </c>
      <c r="H74" s="29">
        <v>0</v>
      </c>
      <c r="I74" s="29" t="s">
        <v>21</v>
      </c>
      <c r="J74" s="22">
        <f>G74/D74*100</f>
        <v>0</v>
      </c>
      <c r="K74" s="22">
        <f>H74/E74*100</f>
        <v>0</v>
      </c>
      <c r="L74" s="22" t="e">
        <f>I74/F74*100</f>
        <v>#VALUE!</v>
      </c>
      <c r="M74" s="7"/>
    </row>
    <row r="75" spans="1:13" ht="63.75" customHeight="1">
      <c r="A75" s="26" t="s">
        <v>140</v>
      </c>
      <c r="B75" s="27" t="s">
        <v>19</v>
      </c>
      <c r="C75" s="28" t="s">
        <v>141</v>
      </c>
      <c r="D75" s="29">
        <v>52000</v>
      </c>
      <c r="E75" s="29">
        <v>52000</v>
      </c>
      <c r="F75" s="29" t="s">
        <v>21</v>
      </c>
      <c r="G75" s="29">
        <v>0</v>
      </c>
      <c r="H75" s="29">
        <v>0</v>
      </c>
      <c r="I75" s="29" t="s">
        <v>21</v>
      </c>
      <c r="J75" s="22">
        <f>G75/D75*100</f>
        <v>0</v>
      </c>
      <c r="K75" s="22">
        <f>H75/E75*100</f>
        <v>0</v>
      </c>
      <c r="L75" s="22" t="e">
        <f>I75/F75*100</f>
        <v>#VALUE!</v>
      </c>
      <c r="M75" s="7"/>
    </row>
    <row r="76" spans="1:13" ht="38.25" customHeight="1">
      <c r="A76" s="26" t="s">
        <v>142</v>
      </c>
      <c r="B76" s="27" t="s">
        <v>19</v>
      </c>
      <c r="C76" s="28" t="s">
        <v>143</v>
      </c>
      <c r="D76" s="29">
        <v>1000000</v>
      </c>
      <c r="E76" s="29">
        <v>1000000</v>
      </c>
      <c r="F76" s="29" t="s">
        <v>21</v>
      </c>
      <c r="G76" s="29">
        <v>81999.34</v>
      </c>
      <c r="H76" s="29">
        <v>81999.34</v>
      </c>
      <c r="I76" s="29" t="s">
        <v>21</v>
      </c>
      <c r="J76" s="22">
        <f>G76/D76*100</f>
        <v>8.1999339999999989</v>
      </c>
      <c r="K76" s="22">
        <f>H76/E76*100</f>
        <v>8.1999339999999989</v>
      </c>
      <c r="L76" s="22" t="e">
        <f>I76/F76*100</f>
        <v>#VALUE!</v>
      </c>
      <c r="M76" s="7"/>
    </row>
    <row r="77" spans="1:13" ht="15" customHeight="1">
      <c r="A77" s="59" t="s">
        <v>144</v>
      </c>
      <c r="B77" s="60" t="s">
        <v>19</v>
      </c>
      <c r="C77" s="61" t="s">
        <v>145</v>
      </c>
      <c r="D77" s="62">
        <f t="shared" ref="D77:I77" si="12">D80</f>
        <v>446000</v>
      </c>
      <c r="E77" s="62">
        <f t="shared" si="12"/>
        <v>220000</v>
      </c>
      <c r="F77" s="62">
        <f t="shared" si="12"/>
        <v>226000</v>
      </c>
      <c r="G77" s="62">
        <f t="shared" si="12"/>
        <v>65600</v>
      </c>
      <c r="H77" s="62">
        <f t="shared" si="12"/>
        <v>65000</v>
      </c>
      <c r="I77" s="62">
        <f t="shared" si="12"/>
        <v>600</v>
      </c>
      <c r="J77" s="66">
        <f>G77/D77*100</f>
        <v>14.708520179372197</v>
      </c>
      <c r="K77" s="66">
        <f>H77/E77*100</f>
        <v>29.545454545454547</v>
      </c>
      <c r="L77" s="66">
        <f>I77/F77*100</f>
        <v>0.26548672566371678</v>
      </c>
      <c r="M77" s="7"/>
    </row>
    <row r="78" spans="1:13" ht="15" customHeight="1">
      <c r="A78" s="26" t="s">
        <v>146</v>
      </c>
      <c r="B78" s="27" t="s">
        <v>19</v>
      </c>
      <c r="C78" s="28" t="s">
        <v>147</v>
      </c>
      <c r="D78" s="29"/>
      <c r="E78" s="29"/>
      <c r="F78" s="29" t="str">
        <f>F79</f>
        <v>-</v>
      </c>
      <c r="G78" s="29">
        <f>G79</f>
        <v>0</v>
      </c>
      <c r="H78" s="29">
        <f>H79</f>
        <v>0</v>
      </c>
      <c r="I78" s="29" t="str">
        <f>I79</f>
        <v>-</v>
      </c>
      <c r="J78" s="29"/>
      <c r="K78" s="29"/>
      <c r="L78" s="29"/>
      <c r="M78" s="7"/>
    </row>
    <row r="79" spans="1:13" ht="25.5" customHeight="1">
      <c r="A79" s="26" t="s">
        <v>148</v>
      </c>
      <c r="B79" s="27" t="s">
        <v>19</v>
      </c>
      <c r="C79" s="28" t="s">
        <v>149</v>
      </c>
      <c r="D79" s="29" t="s">
        <v>21</v>
      </c>
      <c r="E79" s="29" t="s">
        <v>21</v>
      </c>
      <c r="F79" s="29" t="s">
        <v>21</v>
      </c>
      <c r="G79" s="29"/>
      <c r="H79" s="29"/>
      <c r="I79" s="29" t="s">
        <v>21</v>
      </c>
      <c r="J79" s="29"/>
      <c r="K79" s="29"/>
      <c r="L79" s="29"/>
      <c r="M79" s="7"/>
    </row>
    <row r="80" spans="1:13" ht="15" customHeight="1">
      <c r="A80" s="26" t="s">
        <v>150</v>
      </c>
      <c r="B80" s="27" t="s">
        <v>19</v>
      </c>
      <c r="C80" s="28" t="s">
        <v>151</v>
      </c>
      <c r="D80" s="29">
        <f t="shared" ref="D80:I80" si="13">SUM(D81:D82)</f>
        <v>446000</v>
      </c>
      <c r="E80" s="29">
        <f t="shared" si="13"/>
        <v>220000</v>
      </c>
      <c r="F80" s="29">
        <f t="shared" si="13"/>
        <v>226000</v>
      </c>
      <c r="G80" s="29">
        <f t="shared" si="13"/>
        <v>65600</v>
      </c>
      <c r="H80" s="29">
        <f t="shared" si="13"/>
        <v>65000</v>
      </c>
      <c r="I80" s="29">
        <f t="shared" si="13"/>
        <v>600</v>
      </c>
      <c r="J80" s="22">
        <f>G80/D80*100</f>
        <v>14.708520179372197</v>
      </c>
      <c r="K80" s="22">
        <f>H80/E80*100</f>
        <v>29.545454545454547</v>
      </c>
      <c r="L80" s="22">
        <f>I80/F80*100</f>
        <v>0.26548672566371678</v>
      </c>
      <c r="M80" s="7"/>
    </row>
    <row r="81" spans="1:13" ht="25.5" customHeight="1">
      <c r="A81" s="26" t="s">
        <v>152</v>
      </c>
      <c r="B81" s="27" t="s">
        <v>19</v>
      </c>
      <c r="C81" s="28" t="s">
        <v>153</v>
      </c>
      <c r="D81" s="29">
        <v>220000</v>
      </c>
      <c r="E81" s="29">
        <v>220000</v>
      </c>
      <c r="F81" s="29" t="s">
        <v>21</v>
      </c>
      <c r="G81" s="29">
        <v>65000</v>
      </c>
      <c r="H81" s="29">
        <v>65000</v>
      </c>
      <c r="I81" s="29" t="s">
        <v>21</v>
      </c>
      <c r="J81" s="22">
        <f>G81/D81*100</f>
        <v>29.545454545454547</v>
      </c>
      <c r="K81" s="22">
        <f>H81/E81*100</f>
        <v>29.545454545454547</v>
      </c>
      <c r="L81" s="22" t="e">
        <f>I81/F81*100</f>
        <v>#VALUE!</v>
      </c>
      <c r="M81" s="7"/>
    </row>
    <row r="82" spans="1:13" ht="25.5" customHeight="1">
      <c r="A82" s="26" t="s">
        <v>154</v>
      </c>
      <c r="B82" s="27" t="s">
        <v>19</v>
      </c>
      <c r="C82" s="28" t="s">
        <v>155</v>
      </c>
      <c r="D82" s="29">
        <v>226000</v>
      </c>
      <c r="E82" s="29" t="s">
        <v>21</v>
      </c>
      <c r="F82" s="29">
        <v>226000</v>
      </c>
      <c r="G82" s="29">
        <v>600</v>
      </c>
      <c r="H82" s="29" t="s">
        <v>21</v>
      </c>
      <c r="I82" s="29">
        <v>600</v>
      </c>
      <c r="J82" s="22">
        <f>G82/D82*100</f>
        <v>0.26548672566371678</v>
      </c>
      <c r="K82" s="22" t="e">
        <f>H82/E82*100</f>
        <v>#VALUE!</v>
      </c>
      <c r="L82" s="22">
        <f>I82/F82*100</f>
        <v>0.26548672566371678</v>
      </c>
      <c r="M82" s="7"/>
    </row>
    <row r="83" spans="1:13" ht="15" customHeight="1">
      <c r="A83" s="59" t="s">
        <v>156</v>
      </c>
      <c r="B83" s="60" t="s">
        <v>19</v>
      </c>
      <c r="C83" s="61" t="s">
        <v>157</v>
      </c>
      <c r="D83" s="62">
        <v>267757400</v>
      </c>
      <c r="E83" s="62">
        <v>248517900</v>
      </c>
      <c r="F83" s="62">
        <v>51277800</v>
      </c>
      <c r="G83" s="62">
        <v>17820218.73</v>
      </c>
      <c r="H83" s="62">
        <v>16081310.73</v>
      </c>
      <c r="I83" s="62">
        <v>2582533</v>
      </c>
      <c r="J83" s="66">
        <f>G83/D83*100</f>
        <v>6.6553599377645583</v>
      </c>
      <c r="K83" s="66">
        <f>H83/E83*100</f>
        <v>6.4708862943071708</v>
      </c>
      <c r="L83" s="66">
        <f>I83/F83*100</f>
        <v>5.0363568639840244</v>
      </c>
      <c r="M83" s="7"/>
    </row>
    <row r="84" spans="1:13" ht="38.25" customHeight="1">
      <c r="A84" s="26" t="s">
        <v>158</v>
      </c>
      <c r="B84" s="27" t="s">
        <v>19</v>
      </c>
      <c r="C84" s="28" t="s">
        <v>159</v>
      </c>
      <c r="D84" s="29"/>
      <c r="E84" s="29"/>
      <c r="F84" s="29"/>
      <c r="G84" s="29"/>
      <c r="H84" s="29"/>
      <c r="I84" s="29"/>
      <c r="J84" s="29"/>
      <c r="K84" s="29"/>
      <c r="L84" s="29"/>
      <c r="M84" s="7"/>
    </row>
    <row r="85" spans="1:13" ht="30.75" customHeight="1">
      <c r="A85" s="26" t="s">
        <v>160</v>
      </c>
      <c r="B85" s="27" t="s">
        <v>19</v>
      </c>
      <c r="C85" s="28" t="s">
        <v>161</v>
      </c>
      <c r="D85" s="29">
        <f t="shared" ref="D85:I86" si="14">D86+D87</f>
        <v>153746200</v>
      </c>
      <c r="E85" s="29">
        <f t="shared" si="14"/>
        <v>125762800</v>
      </c>
      <c r="F85" s="29">
        <f t="shared" si="14"/>
        <v>27983400</v>
      </c>
      <c r="G85" s="29">
        <f t="shared" si="14"/>
        <v>18302933</v>
      </c>
      <c r="H85" s="29">
        <f t="shared" si="14"/>
        <v>15720400</v>
      </c>
      <c r="I85" s="29">
        <f t="shared" si="14"/>
        <v>2582533</v>
      </c>
      <c r="J85" s="22">
        <f>G85/D85*100</f>
        <v>11.904640895189605</v>
      </c>
      <c r="K85" s="22">
        <f>H85/E85*100</f>
        <v>12.500039757384537</v>
      </c>
      <c r="L85" s="22">
        <f>I85/F85*100</f>
        <v>9.228803504935069</v>
      </c>
      <c r="M85" s="7"/>
    </row>
    <row r="86" spans="1:13" ht="27" customHeight="1">
      <c r="A86" s="26" t="s">
        <v>162</v>
      </c>
      <c r="B86" s="27" t="s">
        <v>19</v>
      </c>
      <c r="C86" s="28" t="s">
        <v>163</v>
      </c>
      <c r="D86" s="29">
        <f t="shared" si="14"/>
        <v>90864800</v>
      </c>
      <c r="E86" s="29">
        <f t="shared" si="14"/>
        <v>62881400</v>
      </c>
      <c r="F86" s="29">
        <f t="shared" si="14"/>
        <v>27983400</v>
      </c>
      <c r="G86" s="29">
        <f t="shared" si="14"/>
        <v>10442733</v>
      </c>
      <c r="H86" s="29">
        <f t="shared" si="14"/>
        <v>7860200</v>
      </c>
      <c r="I86" s="29">
        <f t="shared" si="14"/>
        <v>2582533</v>
      </c>
      <c r="J86" s="22">
        <f>G86/D86*100</f>
        <v>11.492605497398332</v>
      </c>
      <c r="K86" s="22">
        <f>H86/E86*100</f>
        <v>12.500039757384537</v>
      </c>
      <c r="L86" s="22">
        <f>I86/F86*100</f>
        <v>9.228803504935069</v>
      </c>
      <c r="M86" s="7"/>
    </row>
    <row r="87" spans="1:13" ht="45" customHeight="1">
      <c r="A87" s="26" t="s">
        <v>164</v>
      </c>
      <c r="B87" s="27" t="s">
        <v>19</v>
      </c>
      <c r="C87" s="28" t="s">
        <v>165</v>
      </c>
      <c r="D87" s="29">
        <v>62881400</v>
      </c>
      <c r="E87" s="29">
        <v>62881400</v>
      </c>
      <c r="F87" s="29"/>
      <c r="G87" s="29">
        <v>7860200</v>
      </c>
      <c r="H87" s="29">
        <v>7860200</v>
      </c>
      <c r="I87" s="29"/>
      <c r="J87" s="22">
        <f>G87/D87*100</f>
        <v>12.500039757384537</v>
      </c>
      <c r="K87" s="22">
        <f>H87/E87*100</f>
        <v>12.500039757384537</v>
      </c>
      <c r="L87" s="22" t="e">
        <f>I87/F87*100</f>
        <v>#DIV/0!</v>
      </c>
      <c r="M87" s="7"/>
    </row>
    <row r="88" spans="1:13" ht="47.25" customHeight="1">
      <c r="A88" s="26" t="s">
        <v>166</v>
      </c>
      <c r="B88" s="27" t="s">
        <v>19</v>
      </c>
      <c r="C88" s="28" t="s">
        <v>167</v>
      </c>
      <c r="D88" s="29">
        <v>27983400</v>
      </c>
      <c r="E88" s="29"/>
      <c r="F88" s="29">
        <v>27983400</v>
      </c>
      <c r="G88" s="29">
        <v>2582533</v>
      </c>
      <c r="H88" s="29"/>
      <c r="I88" s="29">
        <v>2582533</v>
      </c>
      <c r="J88" s="22">
        <f>G88/D88*100</f>
        <v>9.228803504935069</v>
      </c>
      <c r="K88" s="22" t="e">
        <f>H88/E88*100</f>
        <v>#DIV/0!</v>
      </c>
      <c r="L88" s="22">
        <f>I88/F88*100</f>
        <v>9.228803504935069</v>
      </c>
      <c r="M88" s="7"/>
    </row>
    <row r="89" spans="1:13" ht="47.25" customHeight="1">
      <c r="A89" s="26" t="s">
        <v>168</v>
      </c>
      <c r="B89" s="27" t="s">
        <v>19</v>
      </c>
      <c r="C89" s="28" t="s">
        <v>169</v>
      </c>
      <c r="D89" s="29"/>
      <c r="E89" s="29"/>
      <c r="F89" s="29"/>
      <c r="G89" s="29"/>
      <c r="H89" s="29"/>
      <c r="I89" s="29"/>
      <c r="J89" s="29"/>
      <c r="K89" s="29"/>
      <c r="L89" s="29"/>
      <c r="M89" s="7"/>
    </row>
    <row r="90" spans="1:13" ht="61.5" customHeight="1">
      <c r="A90" s="26" t="s">
        <v>170</v>
      </c>
      <c r="B90" s="27" t="s">
        <v>19</v>
      </c>
      <c r="C90" s="28" t="s">
        <v>171</v>
      </c>
      <c r="D90" s="29"/>
      <c r="E90" s="29"/>
      <c r="F90" s="29"/>
      <c r="G90" s="29"/>
      <c r="H90" s="29"/>
      <c r="I90" s="29"/>
      <c r="J90" s="29"/>
      <c r="K90" s="29"/>
      <c r="L90" s="29"/>
      <c r="M90" s="7"/>
    </row>
    <row r="91" spans="1:13" ht="25.5" customHeight="1">
      <c r="A91" s="59" t="s">
        <v>172</v>
      </c>
      <c r="B91" s="60" t="s">
        <v>19</v>
      </c>
      <c r="C91" s="61" t="s">
        <v>173</v>
      </c>
      <c r="D91" s="62">
        <v>49280200</v>
      </c>
      <c r="E91" s="62">
        <v>49280200</v>
      </c>
      <c r="F91" s="62"/>
      <c r="G91" s="62">
        <v>3314425</v>
      </c>
      <c r="H91" s="62">
        <v>3314425</v>
      </c>
      <c r="I91" s="62"/>
      <c r="J91" s="66">
        <f>G91/D91*100</f>
        <v>6.7256727854188902</v>
      </c>
      <c r="K91" s="66">
        <f>H91/E91*100</f>
        <v>6.7256727854188902</v>
      </c>
      <c r="L91" s="66" t="e">
        <f>I91/F91*100</f>
        <v>#DIV/0!</v>
      </c>
      <c r="M91" s="7"/>
    </row>
    <row r="92" spans="1:13" ht="75.75" customHeight="1">
      <c r="A92" s="26" t="s">
        <v>174</v>
      </c>
      <c r="B92" s="27" t="s">
        <v>19</v>
      </c>
      <c r="C92" s="28" t="s">
        <v>175</v>
      </c>
      <c r="D92" s="29"/>
      <c r="E92" s="29"/>
      <c r="F92" s="29"/>
      <c r="G92" s="29"/>
      <c r="H92" s="29"/>
      <c r="I92" s="29"/>
      <c r="J92" s="29"/>
      <c r="K92" s="29"/>
      <c r="L92" s="29"/>
      <c r="M92" s="7"/>
    </row>
    <row r="93" spans="1:13" ht="51" customHeight="1">
      <c r="A93" s="26" t="s">
        <v>176</v>
      </c>
      <c r="B93" s="27" t="s">
        <v>19</v>
      </c>
      <c r="C93" s="28" t="s">
        <v>177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15" customHeight="1">
      <c r="A94" s="26" t="s">
        <v>178</v>
      </c>
      <c r="B94" s="27" t="s">
        <v>19</v>
      </c>
      <c r="C94" s="28" t="s">
        <v>179</v>
      </c>
      <c r="D94" s="29">
        <v>49280200</v>
      </c>
      <c r="E94" s="29">
        <v>49280200</v>
      </c>
      <c r="F94" s="29"/>
      <c r="G94" s="29">
        <v>3314425</v>
      </c>
      <c r="H94" s="29">
        <v>3314425</v>
      </c>
      <c r="I94" s="29"/>
      <c r="J94" s="22">
        <f>G94/D94*100</f>
        <v>6.7256727854188902</v>
      </c>
      <c r="K94" s="22">
        <f>H94/E94*100</f>
        <v>6.7256727854188902</v>
      </c>
      <c r="L94" s="22" t="e">
        <f>I94/F94*100</f>
        <v>#DIV/0!</v>
      </c>
      <c r="M94" s="7"/>
    </row>
    <row r="95" spans="1:13" ht="25.5" customHeight="1">
      <c r="A95" s="26" t="s">
        <v>180</v>
      </c>
      <c r="B95" s="27" t="s">
        <v>19</v>
      </c>
      <c r="C95" s="28" t="s">
        <v>181</v>
      </c>
      <c r="D95" s="29">
        <v>49280200</v>
      </c>
      <c r="E95" s="29">
        <v>49280200</v>
      </c>
      <c r="F95" s="29"/>
      <c r="G95" s="29">
        <v>3314425</v>
      </c>
      <c r="H95" s="29">
        <v>3314425</v>
      </c>
      <c r="I95" s="29"/>
      <c r="J95" s="22">
        <f>G95/D95*100</f>
        <v>6.7256727854188902</v>
      </c>
      <c r="K95" s="22">
        <f>H95/E95*100</f>
        <v>6.7256727854188902</v>
      </c>
      <c r="L95" s="22" t="e">
        <f>I95/F95*100</f>
        <v>#DIV/0!</v>
      </c>
      <c r="M95" s="7"/>
    </row>
    <row r="96" spans="1:13" ht="15" customHeight="1">
      <c r="A96" s="26" t="s">
        <v>182</v>
      </c>
      <c r="B96" s="27" t="s">
        <v>19</v>
      </c>
      <c r="C96" s="28" t="s">
        <v>183</v>
      </c>
      <c r="D96" s="29"/>
      <c r="E96" s="29"/>
      <c r="F96" s="29"/>
      <c r="G96" s="29"/>
      <c r="H96" s="29"/>
      <c r="I96" s="29"/>
      <c r="J96" s="29"/>
      <c r="K96" s="29"/>
      <c r="L96" s="29"/>
      <c r="M96" s="7"/>
    </row>
    <row r="97" spans="1:13" ht="25.5" customHeight="1">
      <c r="A97" s="59" t="s">
        <v>184</v>
      </c>
      <c r="B97" s="60" t="s">
        <v>19</v>
      </c>
      <c r="C97" s="61" t="s">
        <v>185</v>
      </c>
      <c r="D97" s="62">
        <f t="shared" ref="D97:I97" si="15">SUM(D98:D110)</f>
        <v>255224800</v>
      </c>
      <c r="E97" s="62">
        <f t="shared" si="15"/>
        <v>253920000</v>
      </c>
      <c r="F97" s="62">
        <f t="shared" si="15"/>
        <v>1304800</v>
      </c>
      <c r="G97" s="62">
        <f t="shared" si="15"/>
        <v>9813371.4600000009</v>
      </c>
      <c r="H97" s="62">
        <f t="shared" si="15"/>
        <v>9813371.4600000009</v>
      </c>
      <c r="I97" s="62">
        <f t="shared" si="15"/>
        <v>0</v>
      </c>
      <c r="J97" s="66">
        <f>G97/D97*100</f>
        <v>3.8449913409668657</v>
      </c>
      <c r="K97" s="66">
        <f>H97/E97*100</f>
        <v>3.8647493147448015</v>
      </c>
      <c r="L97" s="66">
        <f>I97/F97*100</f>
        <v>0</v>
      </c>
      <c r="M97" s="7"/>
    </row>
    <row r="98" spans="1:13" ht="51" customHeight="1">
      <c r="A98" s="26" t="s">
        <v>186</v>
      </c>
      <c r="B98" s="27" t="s">
        <v>19</v>
      </c>
      <c r="C98" s="28" t="s">
        <v>187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51" customHeight="1">
      <c r="A99" s="26" t="s">
        <v>188</v>
      </c>
      <c r="B99" s="27" t="s">
        <v>19</v>
      </c>
      <c r="C99" s="28" t="s">
        <v>189</v>
      </c>
      <c r="D99" s="29"/>
      <c r="E99" s="29"/>
      <c r="F99" s="29"/>
      <c r="G99" s="29"/>
      <c r="H99" s="29"/>
      <c r="I99" s="29"/>
      <c r="J99" s="29"/>
      <c r="K99" s="29"/>
      <c r="L99" s="29"/>
      <c r="M99" s="7"/>
    </row>
    <row r="100" spans="1:13" ht="38.25" customHeight="1">
      <c r="A100" s="26" t="s">
        <v>190</v>
      </c>
      <c r="B100" s="27" t="s">
        <v>19</v>
      </c>
      <c r="C100" s="28" t="s">
        <v>191</v>
      </c>
      <c r="D100" s="29">
        <v>560000</v>
      </c>
      <c r="E100" s="29"/>
      <c r="F100" s="29">
        <v>560000</v>
      </c>
      <c r="G100" s="29">
        <v>0</v>
      </c>
      <c r="H100" s="29">
        <v>0</v>
      </c>
      <c r="I100" s="29">
        <v>0</v>
      </c>
      <c r="J100" s="22">
        <f>G100/D100*100</f>
        <v>0</v>
      </c>
      <c r="K100" s="22" t="e">
        <f>H100/E100*100</f>
        <v>#DIV/0!</v>
      </c>
      <c r="L100" s="22">
        <f>I100/F100*100</f>
        <v>0</v>
      </c>
      <c r="M100" s="7"/>
    </row>
    <row r="101" spans="1:13" ht="51" customHeight="1">
      <c r="A101" s="26" t="s">
        <v>192</v>
      </c>
      <c r="B101" s="27" t="s">
        <v>19</v>
      </c>
      <c r="C101" s="28" t="s">
        <v>193</v>
      </c>
      <c r="D101" s="29">
        <v>560000</v>
      </c>
      <c r="E101" s="29"/>
      <c r="F101" s="29">
        <v>560000</v>
      </c>
      <c r="G101" s="29">
        <v>0</v>
      </c>
      <c r="H101" s="29">
        <v>0</v>
      </c>
      <c r="I101" s="29">
        <v>0</v>
      </c>
      <c r="J101" s="22">
        <f>G101/D101*100</f>
        <v>0</v>
      </c>
      <c r="K101" s="22" t="e">
        <f>H101/E101*100</f>
        <v>#DIV/0!</v>
      </c>
      <c r="L101" s="22">
        <f>I101/F101*100</f>
        <v>0</v>
      </c>
      <c r="M101" s="7"/>
    </row>
    <row r="102" spans="1:13" ht="63" customHeight="1">
      <c r="A102" s="26" t="s">
        <v>194</v>
      </c>
      <c r="B102" s="27" t="s">
        <v>19</v>
      </c>
      <c r="C102" s="28" t="s">
        <v>195</v>
      </c>
      <c r="D102" s="29">
        <v>10500100</v>
      </c>
      <c r="E102" s="29">
        <v>10500100</v>
      </c>
      <c r="F102" s="29"/>
      <c r="G102" s="29">
        <v>1471246.19</v>
      </c>
      <c r="H102" s="29">
        <v>1471246.19</v>
      </c>
      <c r="I102" s="29"/>
      <c r="J102" s="22">
        <f>G102/D102*100</f>
        <v>14.01173503109494</v>
      </c>
      <c r="K102" s="22">
        <f>H102/E102*100</f>
        <v>14.01173503109494</v>
      </c>
      <c r="L102" s="22" t="e">
        <f>I102/F102*100</f>
        <v>#DIV/0!</v>
      </c>
      <c r="M102" s="7"/>
    </row>
    <row r="103" spans="1:13" ht="48.75" customHeight="1">
      <c r="A103" s="26" t="s">
        <v>196</v>
      </c>
      <c r="B103" s="27" t="s">
        <v>19</v>
      </c>
      <c r="C103" s="28" t="s">
        <v>197</v>
      </c>
      <c r="D103" s="29">
        <v>10500100</v>
      </c>
      <c r="E103" s="29">
        <v>10500100</v>
      </c>
      <c r="F103" s="29"/>
      <c r="G103" s="29">
        <v>1471246.19</v>
      </c>
      <c r="H103" s="29">
        <v>1471246.19</v>
      </c>
      <c r="I103" s="29"/>
      <c r="J103" s="22">
        <f>G103/D103*100</f>
        <v>14.01173503109494</v>
      </c>
      <c r="K103" s="22">
        <f>H103/E103*100</f>
        <v>14.01173503109494</v>
      </c>
      <c r="L103" s="22" t="e">
        <f>I103/F103*100</f>
        <v>#DIV/0!</v>
      </c>
      <c r="M103" s="7"/>
    </row>
    <row r="104" spans="1:13" ht="45" customHeight="1">
      <c r="A104" s="26" t="s">
        <v>198</v>
      </c>
      <c r="B104" s="27" t="s">
        <v>19</v>
      </c>
      <c r="C104" s="28" t="s">
        <v>199</v>
      </c>
      <c r="D104" s="29">
        <f t="shared" ref="D104:I104" si="16">D105+D106</f>
        <v>5439500</v>
      </c>
      <c r="E104" s="29">
        <f t="shared" si="16"/>
        <v>5347100</v>
      </c>
      <c r="F104" s="29">
        <f t="shared" si="16"/>
        <v>92400</v>
      </c>
      <c r="G104" s="29">
        <f t="shared" si="16"/>
        <v>378439.54</v>
      </c>
      <c r="H104" s="29">
        <f t="shared" si="16"/>
        <v>378439.54</v>
      </c>
      <c r="I104" s="29">
        <f t="shared" si="16"/>
        <v>0</v>
      </c>
      <c r="J104" s="22">
        <f>G104/D104*100</f>
        <v>6.957248644176854</v>
      </c>
      <c r="K104" s="22">
        <f>H104/E104*100</f>
        <v>7.0774726487254771</v>
      </c>
      <c r="L104" s="22">
        <f>I104/F104*100</f>
        <v>0</v>
      </c>
      <c r="M104" s="7"/>
    </row>
    <row r="105" spans="1:13" ht="55.5" customHeight="1">
      <c r="A105" s="26" t="s">
        <v>200</v>
      </c>
      <c r="B105" s="27" t="s">
        <v>19</v>
      </c>
      <c r="C105" s="28" t="s">
        <v>201</v>
      </c>
      <c r="D105" s="29">
        <v>5347100</v>
      </c>
      <c r="E105" s="29">
        <v>5347100</v>
      </c>
      <c r="F105" s="29"/>
      <c r="G105" s="29">
        <v>378439.54</v>
      </c>
      <c r="H105" s="29">
        <v>378439.54</v>
      </c>
      <c r="I105" s="29"/>
      <c r="J105" s="22">
        <f>G105/D105*100</f>
        <v>7.0774726487254771</v>
      </c>
      <c r="K105" s="22">
        <f>H105/E105*100</f>
        <v>7.0774726487254771</v>
      </c>
      <c r="L105" s="22" t="e">
        <f>I105/F105*100</f>
        <v>#DIV/0!</v>
      </c>
      <c r="M105" s="7"/>
    </row>
    <row r="106" spans="1:13" ht="64.5" customHeight="1">
      <c r="A106" s="26" t="s">
        <v>202</v>
      </c>
      <c r="B106" s="27" t="s">
        <v>19</v>
      </c>
      <c r="C106" s="28" t="s">
        <v>203</v>
      </c>
      <c r="D106" s="29">
        <v>92400</v>
      </c>
      <c r="E106" s="29"/>
      <c r="F106" s="29">
        <v>92400</v>
      </c>
      <c r="G106" s="29">
        <v>0</v>
      </c>
      <c r="H106" s="29"/>
      <c r="I106" s="29">
        <v>0</v>
      </c>
      <c r="J106" s="22">
        <f>G106/D106*100</f>
        <v>0</v>
      </c>
      <c r="K106" s="22" t="e">
        <f>H106/E106*100</f>
        <v>#DIV/0!</v>
      </c>
      <c r="L106" s="22">
        <f>I106/F106*100</f>
        <v>0</v>
      </c>
      <c r="M106" s="7"/>
    </row>
    <row r="107" spans="1:13" ht="38.25" customHeight="1">
      <c r="A107" s="26" t="s">
        <v>204</v>
      </c>
      <c r="B107" s="27" t="s">
        <v>19</v>
      </c>
      <c r="C107" s="28" t="s">
        <v>205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38.25" customHeight="1">
      <c r="A108" s="26" t="s">
        <v>206</v>
      </c>
      <c r="B108" s="27" t="s">
        <v>19</v>
      </c>
      <c r="C108" s="28" t="s">
        <v>207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15" customHeight="1">
      <c r="A109" s="26" t="s">
        <v>208</v>
      </c>
      <c r="B109" s="27" t="s">
        <v>19</v>
      </c>
      <c r="C109" s="28" t="s">
        <v>209</v>
      </c>
      <c r="D109" s="29">
        <v>111112800</v>
      </c>
      <c r="E109" s="29">
        <v>111112800</v>
      </c>
      <c r="F109" s="29"/>
      <c r="G109" s="29">
        <v>3057000</v>
      </c>
      <c r="H109" s="29">
        <v>3057000</v>
      </c>
      <c r="I109" s="29"/>
      <c r="J109" s="22">
        <f>G109/D109*100</f>
        <v>2.7512581808756509</v>
      </c>
      <c r="K109" s="22">
        <f>H109/E109*100</f>
        <v>2.7512581808756509</v>
      </c>
      <c r="L109" s="22" t="e">
        <f>I109/F109*100</f>
        <v>#DIV/0!</v>
      </c>
      <c r="M109" s="7"/>
    </row>
    <row r="110" spans="1:13" ht="25.5" customHeight="1">
      <c r="A110" s="26" t="s">
        <v>210</v>
      </c>
      <c r="B110" s="27" t="s">
        <v>19</v>
      </c>
      <c r="C110" s="28" t="s">
        <v>211</v>
      </c>
      <c r="D110" s="29">
        <v>111112800</v>
      </c>
      <c r="E110" s="29">
        <v>111112800</v>
      </c>
      <c r="F110" s="29"/>
      <c r="G110" s="29">
        <v>3057000</v>
      </c>
      <c r="H110" s="29">
        <v>3057000</v>
      </c>
      <c r="I110" s="29"/>
      <c r="J110" s="22">
        <f>G110/D110*100</f>
        <v>2.7512581808756509</v>
      </c>
      <c r="K110" s="22">
        <f>H110/E110*100</f>
        <v>2.7512581808756509</v>
      </c>
      <c r="L110" s="22" t="e">
        <f>I110/F110*100</f>
        <v>#DIV/0!</v>
      </c>
      <c r="M110" s="7"/>
    </row>
    <row r="111" spans="1:13" ht="15" customHeight="1">
      <c r="A111" s="26" t="s">
        <v>212</v>
      </c>
      <c r="B111" s="27" t="s">
        <v>19</v>
      </c>
      <c r="C111" s="28" t="s">
        <v>213</v>
      </c>
      <c r="D111" s="29"/>
      <c r="E111" s="29">
        <v>9396300</v>
      </c>
      <c r="F111" s="29"/>
      <c r="G111" s="29"/>
      <c r="H111" s="29"/>
      <c r="I111" s="29"/>
      <c r="J111" s="22" t="e">
        <f>G111/D111*100</f>
        <v>#DIV/0!</v>
      </c>
      <c r="K111" s="22">
        <f>H111/E111*100</f>
        <v>0</v>
      </c>
      <c r="L111" s="22" t="e">
        <f>I111/F111*100</f>
        <v>#DIV/0!</v>
      </c>
      <c r="M111" s="7"/>
    </row>
    <row r="112" spans="1:13" ht="74.25" customHeight="1">
      <c r="A112" s="26" t="s">
        <v>214</v>
      </c>
      <c r="B112" s="27" t="s">
        <v>19</v>
      </c>
      <c r="C112" s="28" t="s">
        <v>215</v>
      </c>
      <c r="D112" s="29"/>
      <c r="E112" s="29">
        <v>9396300</v>
      </c>
      <c r="F112" s="29"/>
      <c r="G112" s="29"/>
      <c r="H112" s="29"/>
      <c r="I112" s="29"/>
      <c r="J112" s="22" t="e">
        <f>G112/D112*100</f>
        <v>#DIV/0!</v>
      </c>
      <c r="K112" s="22">
        <f>H112/E112*100</f>
        <v>0</v>
      </c>
      <c r="L112" s="22" t="e">
        <f>I112/F112*100</f>
        <v>#DIV/0!</v>
      </c>
      <c r="M112" s="7"/>
    </row>
    <row r="113" spans="1:13" ht="63.75" customHeight="1">
      <c r="A113" s="26" t="s">
        <v>216</v>
      </c>
      <c r="B113" s="27" t="s">
        <v>19</v>
      </c>
      <c r="C113" s="28" t="s">
        <v>217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7"/>
    </row>
    <row r="114" spans="1:13" ht="63.75" customHeight="1">
      <c r="A114" s="26" t="s">
        <v>218</v>
      </c>
      <c r="B114" s="27" t="s">
        <v>19</v>
      </c>
      <c r="C114" s="28" t="s">
        <v>219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7"/>
    </row>
    <row r="115" spans="1:13" ht="51" customHeight="1">
      <c r="A115" s="26" t="s">
        <v>220</v>
      </c>
      <c r="B115" s="27" t="s">
        <v>19</v>
      </c>
      <c r="C115" s="28" t="s">
        <v>221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47.25" customHeight="1">
      <c r="A116" s="26" t="s">
        <v>222</v>
      </c>
      <c r="B116" s="27" t="s">
        <v>19</v>
      </c>
      <c r="C116" s="28" t="s">
        <v>223</v>
      </c>
      <c r="D116" s="29">
        <v>-7479000</v>
      </c>
      <c r="E116" s="29">
        <v>-7479000</v>
      </c>
      <c r="F116" s="29"/>
      <c r="G116" s="29">
        <v>-7537752.8099999996</v>
      </c>
      <c r="H116" s="29">
        <v>-7537752.8099999996</v>
      </c>
      <c r="I116" s="29"/>
      <c r="J116" s="22">
        <f>G116/D116*100</f>
        <v>100.78557039711191</v>
      </c>
      <c r="K116" s="22">
        <f>H116/E116*100</f>
        <v>100.78557039711191</v>
      </c>
      <c r="L116" s="22" t="e">
        <f>I116/F116*100</f>
        <v>#DIV/0!</v>
      </c>
      <c r="M116" s="7"/>
    </row>
    <row r="117" spans="1:13" ht="62.25" customHeight="1">
      <c r="A117" s="26" t="s">
        <v>224</v>
      </c>
      <c r="B117" s="27" t="s">
        <v>19</v>
      </c>
      <c r="C117" s="28" t="s">
        <v>225</v>
      </c>
      <c r="D117" s="29">
        <v>-7479000</v>
      </c>
      <c r="E117" s="29">
        <v>-7479000</v>
      </c>
      <c r="F117" s="29"/>
      <c r="G117" s="29">
        <v>-7537752.8099999996</v>
      </c>
      <c r="H117" s="29">
        <v>-7537752.8099999996</v>
      </c>
      <c r="I117" s="29"/>
      <c r="J117" s="22">
        <f>G117/D117*100</f>
        <v>100.78557039711191</v>
      </c>
      <c r="K117" s="22">
        <f>H117/E117*100</f>
        <v>100.78557039711191</v>
      </c>
      <c r="L117" s="22" t="e">
        <f>I117/F117*100</f>
        <v>#DIV/0!</v>
      </c>
      <c r="M117" s="7"/>
    </row>
    <row r="118" spans="1:13" ht="51" customHeight="1">
      <c r="A118" s="26" t="s">
        <v>226</v>
      </c>
      <c r="B118" s="27" t="s">
        <v>19</v>
      </c>
      <c r="C118" s="28" t="s">
        <v>227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7"/>
    </row>
    <row r="119" spans="1:13" hidden="1">
      <c r="A119" s="8"/>
      <c r="B119" s="11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3" t="s">
        <v>228</v>
      </c>
    </row>
    <row r="120" spans="1:13" hidden="1">
      <c r="A120" s="8"/>
      <c r="B120" s="8"/>
      <c r="C120" s="8"/>
      <c r="D120" s="13"/>
      <c r="E120" s="13"/>
      <c r="F120" s="13"/>
      <c r="G120" s="13"/>
      <c r="H120" s="13"/>
      <c r="I120" s="13"/>
      <c r="J120" s="13"/>
      <c r="K120" s="13"/>
      <c r="L120" s="13"/>
      <c r="M120" s="3" t="s">
        <v>228</v>
      </c>
    </row>
  </sheetData>
  <mergeCells count="9">
    <mergeCell ref="J6:J7"/>
    <mergeCell ref="K6:K7"/>
    <mergeCell ref="L6:L7"/>
    <mergeCell ref="G6:I6"/>
    <mergeCell ref="B1:F3"/>
    <mergeCell ref="A6:A7"/>
    <mergeCell ref="B6:B7"/>
    <mergeCell ref="C6:C7"/>
    <mergeCell ref="D6:F6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topLeftCell="C1" workbookViewId="0">
      <selection activeCell="L7" sqref="L7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371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5" t="s">
        <v>0</v>
      </c>
      <c r="B4" s="75" t="s">
        <v>1</v>
      </c>
      <c r="C4" s="75" t="s">
        <v>229</v>
      </c>
      <c r="D4" s="77" t="s">
        <v>3</v>
      </c>
      <c r="E4" s="73"/>
      <c r="F4" s="73"/>
      <c r="G4" s="77" t="s">
        <v>4</v>
      </c>
      <c r="H4" s="73"/>
      <c r="I4" s="73"/>
      <c r="J4" s="80" t="s">
        <v>386</v>
      </c>
      <c r="K4" s="80" t="s">
        <v>387</v>
      </c>
      <c r="L4" s="80" t="s">
        <v>388</v>
      </c>
      <c r="M4" s="5"/>
    </row>
    <row r="5" spans="1:13" ht="140.44999999999999" customHeight="1">
      <c r="A5" s="76"/>
      <c r="B5" s="76"/>
      <c r="C5" s="76"/>
      <c r="D5" s="18" t="s">
        <v>369</v>
      </c>
      <c r="E5" s="18" t="s">
        <v>230</v>
      </c>
      <c r="F5" s="18" t="s">
        <v>8</v>
      </c>
      <c r="G5" s="18" t="s">
        <v>369</v>
      </c>
      <c r="H5" s="18" t="s">
        <v>7</v>
      </c>
      <c r="I5" s="18" t="s">
        <v>8</v>
      </c>
      <c r="J5" s="81"/>
      <c r="K5" s="81"/>
      <c r="L5" s="81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397</v>
      </c>
      <c r="K6" s="19" t="s">
        <v>398</v>
      </c>
      <c r="L6" s="19" t="s">
        <v>399</v>
      </c>
      <c r="M6" s="5"/>
    </row>
    <row r="7" spans="1:13" ht="30" customHeight="1">
      <c r="A7" s="67" t="s">
        <v>231</v>
      </c>
      <c r="B7" s="64" t="s">
        <v>232</v>
      </c>
      <c r="C7" s="68" t="s">
        <v>20</v>
      </c>
      <c r="D7" s="62">
        <f>D9+D18+D20+D24+D30+D36+D41+D44+D46+D50+D53+D55</f>
        <v>320401652.94999993</v>
      </c>
      <c r="E7" s="62">
        <f>E9+E18+E20+E24+E30+E36+E41+E44+E46+E50+E53+E55+E34</f>
        <v>292115015.30000001</v>
      </c>
      <c r="F7" s="62">
        <f>F9+F18+F20+F24+F30+F36+F41+F44+F46+F50+F53+F55+F34</f>
        <v>60464937.650000006</v>
      </c>
      <c r="G7" s="62">
        <f>G9+G18+G20+G24+G30+G36+G41+G44+G46+G50+G53+G55+G34</f>
        <v>10525589.82</v>
      </c>
      <c r="H7" s="62">
        <f>H9+H18+H20+H24+H30+H36+H41+H44+H46+H50+H53+H55+H34</f>
        <v>10739513.25</v>
      </c>
      <c r="I7" s="62">
        <f>I9+I18+I20+I24+I30+I36+I41+I44+I46+I50+I53+I55+I34</f>
        <v>1673201.57</v>
      </c>
      <c r="J7" s="62">
        <f>G7/D7*100</f>
        <v>3.2851234452409535</v>
      </c>
      <c r="K7" s="62">
        <f>H7/E7*100</f>
        <v>3.6764673801415508</v>
      </c>
      <c r="L7" s="62">
        <f>I7/F7*100</f>
        <v>2.7672261562317177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233</v>
      </c>
      <c r="B9" s="60" t="s">
        <v>234</v>
      </c>
      <c r="C9" s="61" t="s">
        <v>235</v>
      </c>
      <c r="D9" s="62">
        <f>SUM(D10:D17)</f>
        <v>77151618.349999994</v>
      </c>
      <c r="E9" s="62">
        <f>SUM(E10:E17)</f>
        <v>52320500</v>
      </c>
      <c r="F9" s="62">
        <f>SUM(F10:F17)</f>
        <v>24831118.350000001</v>
      </c>
      <c r="G9" s="62">
        <f>SUM(G10:G17)</f>
        <v>4511732.74</v>
      </c>
      <c r="H9" s="62">
        <f>SUM(H10:H17)</f>
        <v>3100233.0300000003</v>
      </c>
      <c r="I9" s="62">
        <f>SUM(I10:I17)</f>
        <v>1411499.71</v>
      </c>
      <c r="J9" s="62">
        <f>G9/D9*100</f>
        <v>5.847878290164215</v>
      </c>
      <c r="K9" s="62">
        <f>H9/E9*100</f>
        <v>5.9254652191779522</v>
      </c>
      <c r="L9" s="62">
        <f>I9/F9*100</f>
        <v>5.6843984636720961</v>
      </c>
      <c r="M9" s="7"/>
    </row>
    <row r="10" spans="1:13" ht="25.5" customHeight="1">
      <c r="A10" s="69" t="s">
        <v>236</v>
      </c>
      <c r="B10" s="70" t="s">
        <v>234</v>
      </c>
      <c r="C10" s="71" t="s">
        <v>237</v>
      </c>
      <c r="D10" s="72">
        <v>5541900.3499999996</v>
      </c>
      <c r="E10" s="72">
        <v>1211100</v>
      </c>
      <c r="F10" s="72">
        <v>4330800.3499999996</v>
      </c>
      <c r="G10" s="72">
        <v>394957.3</v>
      </c>
      <c r="H10" s="72">
        <v>110641</v>
      </c>
      <c r="I10" s="72">
        <v>284316.3</v>
      </c>
      <c r="J10" s="29">
        <f>G10/D10*100</f>
        <v>7.1267484988249574</v>
      </c>
      <c r="K10" s="29">
        <f>H10/E10*100</f>
        <v>9.1355792254974801</v>
      </c>
      <c r="L10" s="29">
        <f>I10/F10*100</f>
        <v>6.5649828443373064</v>
      </c>
      <c r="M10" s="7"/>
    </row>
    <row r="11" spans="1:13" ht="41.25" customHeight="1">
      <c r="A11" s="69" t="s">
        <v>238</v>
      </c>
      <c r="B11" s="70" t="s">
        <v>234</v>
      </c>
      <c r="C11" s="71" t="s">
        <v>239</v>
      </c>
      <c r="D11" s="72">
        <v>117000</v>
      </c>
      <c r="E11" s="72">
        <v>93000</v>
      </c>
      <c r="F11" s="72">
        <v>24000</v>
      </c>
      <c r="G11" s="72">
        <v>16460</v>
      </c>
      <c r="H11" s="72">
        <v>16460</v>
      </c>
      <c r="I11" s="72">
        <v>0</v>
      </c>
      <c r="J11" s="29">
        <f>G11/D11*100</f>
        <v>14.068376068376068</v>
      </c>
      <c r="K11" s="29">
        <f>H11/E11*100</f>
        <v>17.698924731182796</v>
      </c>
      <c r="L11" s="29">
        <f>I11/F11*100</f>
        <v>0</v>
      </c>
      <c r="M11" s="7"/>
    </row>
    <row r="12" spans="1:13" ht="51" customHeight="1">
      <c r="A12" s="69" t="s">
        <v>240</v>
      </c>
      <c r="B12" s="70" t="s">
        <v>234</v>
      </c>
      <c r="C12" s="71" t="s">
        <v>241</v>
      </c>
      <c r="D12" s="72">
        <v>41982118</v>
      </c>
      <c r="E12" s="72">
        <v>21574300</v>
      </c>
      <c r="F12" s="72">
        <v>20407818</v>
      </c>
      <c r="G12" s="72">
        <v>2140168.65</v>
      </c>
      <c r="H12" s="72">
        <v>1012985.24</v>
      </c>
      <c r="I12" s="72">
        <v>1127183.4099999999</v>
      </c>
      <c r="J12" s="29">
        <f>G12/D12*100</f>
        <v>5.0978100961938129</v>
      </c>
      <c r="K12" s="29">
        <f>H12/E12*100</f>
        <v>4.6953330583147537</v>
      </c>
      <c r="L12" s="29">
        <f>I12/F12*100</f>
        <v>5.5232921520566283</v>
      </c>
      <c r="M12" s="7"/>
    </row>
    <row r="13" spans="1:13" ht="15" customHeight="1">
      <c r="A13" s="69" t="s">
        <v>242</v>
      </c>
      <c r="B13" s="70" t="s">
        <v>234</v>
      </c>
      <c r="C13" s="71" t="s">
        <v>243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244</v>
      </c>
      <c r="B14" s="70" t="s">
        <v>234</v>
      </c>
      <c r="C14" s="71" t="s">
        <v>245</v>
      </c>
      <c r="D14" s="72">
        <v>7955400</v>
      </c>
      <c r="E14" s="72">
        <v>7955400</v>
      </c>
      <c r="F14" s="72">
        <v>0</v>
      </c>
      <c r="G14" s="72">
        <v>885632.46</v>
      </c>
      <c r="H14" s="72">
        <v>885632.46</v>
      </c>
      <c r="I14" s="72">
        <v>0</v>
      </c>
      <c r="J14" s="29">
        <f>G14/D14*100</f>
        <v>11.132469266158836</v>
      </c>
      <c r="K14" s="29">
        <f>H14/E14*100</f>
        <v>11.132469266158836</v>
      </c>
      <c r="L14" s="29" t="e">
        <f>I14/F14*100</f>
        <v>#DIV/0!</v>
      </c>
      <c r="M14" s="7"/>
    </row>
    <row r="15" spans="1:13" ht="15" customHeight="1">
      <c r="A15" s="69" t="s">
        <v>246</v>
      </c>
      <c r="B15" s="70" t="s">
        <v>234</v>
      </c>
      <c r="C15" s="71" t="s">
        <v>247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248</v>
      </c>
      <c r="B16" s="70" t="s">
        <v>234</v>
      </c>
      <c r="C16" s="71" t="s">
        <v>249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250</v>
      </c>
      <c r="B17" s="70" t="s">
        <v>234</v>
      </c>
      <c r="C17" s="71" t="s">
        <v>251</v>
      </c>
      <c r="D17" s="72">
        <v>21440200</v>
      </c>
      <c r="E17" s="72">
        <v>21436700</v>
      </c>
      <c r="F17" s="72">
        <v>3500</v>
      </c>
      <c r="G17" s="72">
        <v>1074514.33</v>
      </c>
      <c r="H17" s="72">
        <v>1074514.33</v>
      </c>
      <c r="I17" s="72">
        <v>0</v>
      </c>
      <c r="J17" s="29">
        <f>G17/D17*100</f>
        <v>5.011680534696505</v>
      </c>
      <c r="K17" s="29">
        <f>H17/E17*100</f>
        <v>5.0124987987889931</v>
      </c>
      <c r="L17" s="29">
        <f>I17/F17*100</f>
        <v>0</v>
      </c>
      <c r="M17" s="7"/>
    </row>
    <row r="18" spans="1:13" ht="15" customHeight="1">
      <c r="A18" s="59" t="s">
        <v>252</v>
      </c>
      <c r="B18" s="60" t="s">
        <v>234</v>
      </c>
      <c r="C18" s="61" t="s">
        <v>253</v>
      </c>
      <c r="D18" s="62">
        <f>D19</f>
        <v>560900</v>
      </c>
      <c r="E18" s="62">
        <v>0</v>
      </c>
      <c r="F18" s="62">
        <f>F19</f>
        <v>560900</v>
      </c>
      <c r="G18" s="62">
        <f>G19</f>
        <v>0</v>
      </c>
      <c r="H18" s="62">
        <v>0</v>
      </c>
      <c r="I18" s="62">
        <f>I19</f>
        <v>0</v>
      </c>
      <c r="J18" s="62">
        <f>G18/D18*100</f>
        <v>0</v>
      </c>
      <c r="K18" s="62" t="e">
        <f>H18/E18*100</f>
        <v>#DIV/0!</v>
      </c>
      <c r="L18" s="62">
        <f>I18/F18*100</f>
        <v>0</v>
      </c>
      <c r="M18" s="7"/>
    </row>
    <row r="19" spans="1:13" ht="15" customHeight="1">
      <c r="A19" s="69" t="s">
        <v>254</v>
      </c>
      <c r="B19" s="70" t="s">
        <v>234</v>
      </c>
      <c r="C19" s="71" t="s">
        <v>255</v>
      </c>
      <c r="D19" s="72">
        <v>560900</v>
      </c>
      <c r="E19" s="72">
        <v>0</v>
      </c>
      <c r="F19" s="72">
        <v>560900</v>
      </c>
      <c r="G19" s="72">
        <v>0</v>
      </c>
      <c r="H19" s="72">
        <v>0</v>
      </c>
      <c r="I19" s="72">
        <v>0</v>
      </c>
      <c r="J19" s="29">
        <f>G19/D19*100</f>
        <v>0</v>
      </c>
      <c r="K19" s="29" t="e">
        <f>H19/E19*100</f>
        <v>#DIV/0!</v>
      </c>
      <c r="L19" s="29">
        <f>I19/F19*100</f>
        <v>0</v>
      </c>
      <c r="M19" s="7"/>
    </row>
    <row r="20" spans="1:13" ht="25.5" customHeight="1">
      <c r="A20" s="59" t="s">
        <v>256</v>
      </c>
      <c r="B20" s="60" t="s">
        <v>234</v>
      </c>
      <c r="C20" s="61" t="s">
        <v>257</v>
      </c>
      <c r="D20" s="62">
        <f>D22+D23+D21</f>
        <v>3446000</v>
      </c>
      <c r="E20" s="62">
        <v>1561000</v>
      </c>
      <c r="F20" s="62">
        <f>F22+F23+F21</f>
        <v>1885000</v>
      </c>
      <c r="G20" s="62">
        <f>G22+G23+G21</f>
        <v>127531.15</v>
      </c>
      <c r="H20" s="62">
        <v>121981.15</v>
      </c>
      <c r="I20" s="62">
        <f>I22+I23+I21</f>
        <v>5550</v>
      </c>
      <c r="J20" s="62">
        <f>G20/D20*100</f>
        <v>3.700845908299478</v>
      </c>
      <c r="K20" s="62">
        <f>H20/E20*100</f>
        <v>7.8142953235105699</v>
      </c>
      <c r="L20" s="62">
        <f>I20/F20*100</f>
        <v>0.29442970822281167</v>
      </c>
      <c r="M20" s="7"/>
    </row>
    <row r="21" spans="1:13" ht="25.5" customHeight="1">
      <c r="A21" s="69" t="s">
        <v>384</v>
      </c>
      <c r="B21" s="70" t="s">
        <v>234</v>
      </c>
      <c r="C21" s="71" t="s">
        <v>385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>G21/D21*100</f>
        <v>0</v>
      </c>
      <c r="K21" s="29">
        <f>H21/E21*100</f>
        <v>0</v>
      </c>
      <c r="L21" s="29" t="e">
        <f>I21/F21*100</f>
        <v>#DIV/0!</v>
      </c>
      <c r="M21" s="7"/>
    </row>
    <row r="22" spans="1:13" ht="38.25" customHeight="1">
      <c r="A22" s="69" t="s">
        <v>258</v>
      </c>
      <c r="B22" s="70" t="s">
        <v>234</v>
      </c>
      <c r="C22" s="71" t="s">
        <v>259</v>
      </c>
      <c r="D22" s="72">
        <v>2416000</v>
      </c>
      <c r="E22" s="72">
        <v>1521000</v>
      </c>
      <c r="F22" s="72">
        <v>895000</v>
      </c>
      <c r="G22" s="72">
        <v>125981.15</v>
      </c>
      <c r="H22" s="72">
        <v>121981.15</v>
      </c>
      <c r="I22" s="72">
        <v>4000</v>
      </c>
      <c r="J22" s="29">
        <f>G22/D22*100</f>
        <v>5.2144515728476817</v>
      </c>
      <c r="K22" s="29">
        <f>H22/E22*100</f>
        <v>8.0197994740302434</v>
      </c>
      <c r="L22" s="29">
        <f>I22/F22*100</f>
        <v>0.44692737430167595</v>
      </c>
      <c r="M22" s="7"/>
    </row>
    <row r="23" spans="1:13" ht="15" customHeight="1">
      <c r="A23" s="69" t="s">
        <v>260</v>
      </c>
      <c r="B23" s="70" t="s">
        <v>234</v>
      </c>
      <c r="C23" s="71" t="s">
        <v>261</v>
      </c>
      <c r="D23" s="72">
        <v>990000</v>
      </c>
      <c r="E23" s="72">
        <v>0</v>
      </c>
      <c r="F23" s="72">
        <v>990000</v>
      </c>
      <c r="G23" s="72">
        <v>1550</v>
      </c>
      <c r="H23" s="72">
        <v>0</v>
      </c>
      <c r="I23" s="72">
        <v>1550</v>
      </c>
      <c r="J23" s="29">
        <f>G23/D23*100</f>
        <v>0.15656565656565657</v>
      </c>
      <c r="K23" s="29" t="e">
        <f>H23/E23*100</f>
        <v>#DIV/0!</v>
      </c>
      <c r="L23" s="29">
        <f>I23/F23*100</f>
        <v>0.15656565656565657</v>
      </c>
      <c r="M23" s="7"/>
    </row>
    <row r="24" spans="1:13" ht="15" customHeight="1">
      <c r="A24" s="59" t="s">
        <v>262</v>
      </c>
      <c r="B24" s="60" t="s">
        <v>234</v>
      </c>
      <c r="C24" s="61" t="s">
        <v>263</v>
      </c>
      <c r="D24" s="62">
        <f>D25+D26+D27+D28+D29</f>
        <v>7925914</v>
      </c>
      <c r="E24" s="62">
        <f>E25+E26+E27+E28+E29</f>
        <v>4365600</v>
      </c>
      <c r="F24" s="62">
        <f>F25+F26+F27+F28+F29</f>
        <v>3560314</v>
      </c>
      <c r="G24" s="62">
        <f>G25+G26+G27+G28+G29</f>
        <v>2188.9</v>
      </c>
      <c r="H24" s="62">
        <f>H25+H26+H27+H28+H29</f>
        <v>2188.9</v>
      </c>
      <c r="I24" s="62">
        <f>I25+I26+I27+I28+I29</f>
        <v>0</v>
      </c>
      <c r="J24" s="62">
        <f>G24/D24*100</f>
        <v>2.7617004171380109E-2</v>
      </c>
      <c r="K24" s="62">
        <f>H24/E24*100</f>
        <v>5.0139728788711743E-2</v>
      </c>
      <c r="L24" s="62">
        <f>I24/F24*100</f>
        <v>0</v>
      </c>
      <c r="M24" s="7"/>
    </row>
    <row r="25" spans="1:13" ht="15" customHeight="1">
      <c r="A25" s="69" t="s">
        <v>264</v>
      </c>
      <c r="B25" s="70" t="s">
        <v>234</v>
      </c>
      <c r="C25" s="71" t="s">
        <v>265</v>
      </c>
      <c r="D25" s="72">
        <v>132700</v>
      </c>
      <c r="E25" s="72">
        <v>43800</v>
      </c>
      <c r="F25" s="72">
        <v>88900</v>
      </c>
      <c r="G25" s="72">
        <v>2188.9</v>
      </c>
      <c r="H25" s="72">
        <v>2188.9</v>
      </c>
      <c r="I25" s="72">
        <v>0</v>
      </c>
      <c r="J25" s="29">
        <f>G25/D25*100</f>
        <v>1.6495101733232858</v>
      </c>
      <c r="K25" s="29">
        <f>H25/E25*100</f>
        <v>4.997488584474886</v>
      </c>
      <c r="L25" s="29">
        <f>I25/F25*100</f>
        <v>0</v>
      </c>
      <c r="M25" s="7"/>
    </row>
    <row r="26" spans="1:13" ht="15" customHeight="1">
      <c r="A26" s="69" t="s">
        <v>266</v>
      </c>
      <c r="B26" s="70" t="s">
        <v>234</v>
      </c>
      <c r="C26" s="71" t="s">
        <v>267</v>
      </c>
      <c r="D26" s="72">
        <v>80500</v>
      </c>
      <c r="E26" s="72">
        <v>80500</v>
      </c>
      <c r="F26" s="72">
        <v>0</v>
      </c>
      <c r="G26" s="72">
        <v>0</v>
      </c>
      <c r="H26" s="72">
        <v>0</v>
      </c>
      <c r="I26" s="72">
        <v>0</v>
      </c>
      <c r="J26" s="29">
        <f>G26/D26*100</f>
        <v>0</v>
      </c>
      <c r="K26" s="29">
        <f>H26/E26*100</f>
        <v>0</v>
      </c>
      <c r="L26" s="29" t="e">
        <f>I26/F26*100</f>
        <v>#DIV/0!</v>
      </c>
      <c r="M26" s="7"/>
    </row>
    <row r="27" spans="1:13" ht="15" customHeight="1">
      <c r="A27" s="69" t="s">
        <v>268</v>
      </c>
      <c r="B27" s="70" t="s">
        <v>234</v>
      </c>
      <c r="C27" s="71" t="s">
        <v>269</v>
      </c>
      <c r="D27" s="72">
        <v>400000</v>
      </c>
      <c r="E27" s="72">
        <v>0</v>
      </c>
      <c r="F27" s="72">
        <v>400000</v>
      </c>
      <c r="G27" s="72">
        <v>0</v>
      </c>
      <c r="H27" s="72">
        <v>0</v>
      </c>
      <c r="I27" s="72">
        <v>0</v>
      </c>
      <c r="J27" s="29">
        <f>G27/D27*100</f>
        <v>0</v>
      </c>
      <c r="K27" s="29" t="e">
        <f>H27/E27*100</f>
        <v>#DIV/0!</v>
      </c>
      <c r="L27" s="29">
        <f>I27/F27*100</f>
        <v>0</v>
      </c>
      <c r="M27" s="7"/>
    </row>
    <row r="28" spans="1:13" ht="15" customHeight="1">
      <c r="A28" s="69" t="s">
        <v>270</v>
      </c>
      <c r="B28" s="70" t="s">
        <v>234</v>
      </c>
      <c r="C28" s="71" t="s">
        <v>271</v>
      </c>
      <c r="D28" s="72">
        <v>6987414</v>
      </c>
      <c r="E28" s="72">
        <v>3916000</v>
      </c>
      <c r="F28" s="72">
        <v>3071414</v>
      </c>
      <c r="G28" s="72">
        <v>0</v>
      </c>
      <c r="H28" s="72">
        <v>0</v>
      </c>
      <c r="I28" s="72">
        <v>0</v>
      </c>
      <c r="J28" s="29">
        <f>G28/D28*100</f>
        <v>0</v>
      </c>
      <c r="K28" s="29">
        <f>H28/E28*100</f>
        <v>0</v>
      </c>
      <c r="L28" s="29">
        <f>I28/F28*100</f>
        <v>0</v>
      </c>
      <c r="M28" s="7"/>
    </row>
    <row r="29" spans="1:13" ht="15" customHeight="1">
      <c r="A29" s="69" t="s">
        <v>272</v>
      </c>
      <c r="B29" s="70" t="s">
        <v>234</v>
      </c>
      <c r="C29" s="71" t="s">
        <v>273</v>
      </c>
      <c r="D29" s="72">
        <v>325300</v>
      </c>
      <c r="E29" s="72">
        <v>325300</v>
      </c>
      <c r="F29" s="72">
        <v>0</v>
      </c>
      <c r="G29" s="72">
        <v>0</v>
      </c>
      <c r="H29" s="72">
        <v>0</v>
      </c>
      <c r="I29" s="72">
        <v>0</v>
      </c>
      <c r="J29" s="29">
        <f>G29/D29*100</f>
        <v>0</v>
      </c>
      <c r="K29" s="29">
        <f>H29/E29*100</f>
        <v>0</v>
      </c>
      <c r="L29" s="29" t="e">
        <f>I29/F29*100</f>
        <v>#DIV/0!</v>
      </c>
      <c r="M29" s="7"/>
    </row>
    <row r="30" spans="1:13" ht="15" customHeight="1">
      <c r="A30" s="59" t="s">
        <v>274</v>
      </c>
      <c r="B30" s="60" t="s">
        <v>234</v>
      </c>
      <c r="C30" s="61" t="s">
        <v>275</v>
      </c>
      <c r="D30" s="62">
        <f>D31+D32+D33</f>
        <v>18212306.629999999</v>
      </c>
      <c r="E30" s="62">
        <f>E31+E32+E33</f>
        <v>0</v>
      </c>
      <c r="F30" s="62">
        <f>F31+F32+F33</f>
        <v>18212306.629999999</v>
      </c>
      <c r="G30" s="62">
        <f>G31+G32+G33</f>
        <v>186027.06</v>
      </c>
      <c r="H30" s="62">
        <f>H31+H32+H33</f>
        <v>0</v>
      </c>
      <c r="I30" s="62">
        <f>I31+I32+I33</f>
        <v>186027.06</v>
      </c>
      <c r="J30" s="62">
        <f>G30/D30*100</f>
        <v>1.0214360200457486</v>
      </c>
      <c r="K30" s="62" t="e">
        <f>H30/E30*100</f>
        <v>#DIV/0!</v>
      </c>
      <c r="L30" s="62">
        <f>I30/F30*100</f>
        <v>1.0214360200457486</v>
      </c>
      <c r="M30" s="7"/>
    </row>
    <row r="31" spans="1:13" ht="15" customHeight="1">
      <c r="A31" s="69" t="s">
        <v>276</v>
      </c>
      <c r="B31" s="70" t="s">
        <v>234</v>
      </c>
      <c r="C31" s="71" t="s">
        <v>277</v>
      </c>
      <c r="D31" s="72">
        <v>10423307</v>
      </c>
      <c r="E31" s="72">
        <v>0</v>
      </c>
      <c r="F31" s="72">
        <v>10423307</v>
      </c>
      <c r="G31" s="72">
        <v>19933.32</v>
      </c>
      <c r="H31" s="72">
        <v>0</v>
      </c>
      <c r="I31" s="72">
        <v>19933.32</v>
      </c>
      <c r="J31" s="29">
        <f>G31/D31*100</f>
        <v>0.19123796315315283</v>
      </c>
      <c r="K31" s="29" t="e">
        <f>H31/E31*100</f>
        <v>#DIV/0!</v>
      </c>
      <c r="L31" s="29">
        <f>I31/F31*100</f>
        <v>0.19123796315315283</v>
      </c>
      <c r="M31" s="7"/>
    </row>
    <row r="32" spans="1:13" ht="15" customHeight="1">
      <c r="A32" s="69" t="s">
        <v>278</v>
      </c>
      <c r="B32" s="70" t="s">
        <v>234</v>
      </c>
      <c r="C32" s="71" t="s">
        <v>279</v>
      </c>
      <c r="D32" s="72">
        <v>2668999.63</v>
      </c>
      <c r="E32" s="72">
        <v>0</v>
      </c>
      <c r="F32" s="72">
        <v>2668999.63</v>
      </c>
      <c r="G32" s="72">
        <v>103128.16</v>
      </c>
      <c r="H32" s="72">
        <v>0</v>
      </c>
      <c r="I32" s="72">
        <v>103128.16</v>
      </c>
      <c r="J32" s="29">
        <f>G32/D32*100</f>
        <v>3.863925601218611</v>
      </c>
      <c r="K32" s="29" t="e">
        <f>H32/E32*100</f>
        <v>#DIV/0!</v>
      </c>
      <c r="L32" s="29">
        <f>I32/F32*100</f>
        <v>3.863925601218611</v>
      </c>
      <c r="M32" s="7"/>
    </row>
    <row r="33" spans="1:13" ht="15" customHeight="1">
      <c r="A33" s="69" t="s">
        <v>280</v>
      </c>
      <c r="B33" s="70" t="s">
        <v>234</v>
      </c>
      <c r="C33" s="71" t="s">
        <v>281</v>
      </c>
      <c r="D33" s="72">
        <v>5120000</v>
      </c>
      <c r="E33" s="72">
        <v>0</v>
      </c>
      <c r="F33" s="72">
        <v>5120000</v>
      </c>
      <c r="G33" s="72">
        <v>62965.58</v>
      </c>
      <c r="H33" s="72">
        <v>0</v>
      </c>
      <c r="I33" s="72">
        <v>62965.58</v>
      </c>
      <c r="J33" s="29">
        <f>G33/D33*100</f>
        <v>1.229796484375</v>
      </c>
      <c r="K33" s="29" t="e">
        <f>H33/E33*100</f>
        <v>#DIV/0!</v>
      </c>
      <c r="L33" s="29">
        <f>I33/F33*100</f>
        <v>1.229796484375</v>
      </c>
      <c r="M33" s="7"/>
    </row>
    <row r="34" spans="1:13" ht="15" customHeight="1">
      <c r="A34" s="59" t="s">
        <v>393</v>
      </c>
      <c r="B34" s="60" t="s">
        <v>234</v>
      </c>
      <c r="C34" s="61" t="s">
        <v>395</v>
      </c>
      <c r="D34" s="62">
        <f>D35</f>
        <v>140000</v>
      </c>
      <c r="E34" s="62">
        <f>E35</f>
        <v>140000</v>
      </c>
      <c r="F34" s="62">
        <f>F35</f>
        <v>0</v>
      </c>
      <c r="G34" s="62">
        <f>G35</f>
        <v>0</v>
      </c>
      <c r="H34" s="62">
        <f>H35</f>
        <v>0</v>
      </c>
      <c r="I34" s="62"/>
      <c r="J34" s="62">
        <f>G34/D34*100</f>
        <v>0</v>
      </c>
      <c r="K34" s="62">
        <f>H34/E34*100</f>
        <v>0</v>
      </c>
      <c r="L34" s="62" t="e">
        <f>I34/F34*100</f>
        <v>#DIV/0!</v>
      </c>
      <c r="M34" s="7"/>
    </row>
    <row r="35" spans="1:13" ht="15" customHeight="1">
      <c r="A35" s="69" t="s">
        <v>394</v>
      </c>
      <c r="B35" s="70" t="s">
        <v>234</v>
      </c>
      <c r="C35" s="61" t="s">
        <v>396</v>
      </c>
      <c r="D35" s="72">
        <v>140000</v>
      </c>
      <c r="E35" s="72">
        <v>140000</v>
      </c>
      <c r="F35" s="72">
        <v>0</v>
      </c>
      <c r="G35" s="72">
        <v>0</v>
      </c>
      <c r="H35" s="72">
        <v>0</v>
      </c>
      <c r="I35" s="72">
        <v>0</v>
      </c>
      <c r="J35" s="29">
        <f>G35/D35*100</f>
        <v>0</v>
      </c>
      <c r="K35" s="29">
        <f>H35/E35*100</f>
        <v>0</v>
      </c>
      <c r="L35" s="29" t="e">
        <f>I35/F35*100</f>
        <v>#DIV/0!</v>
      </c>
      <c r="M35" s="7"/>
    </row>
    <row r="36" spans="1:13" ht="15" customHeight="1">
      <c r="A36" s="59" t="s">
        <v>282</v>
      </c>
      <c r="B36" s="60" t="s">
        <v>234</v>
      </c>
      <c r="C36" s="61" t="s">
        <v>283</v>
      </c>
      <c r="D36" s="62">
        <f>D37+D38+D39+D40</f>
        <v>173625515.30000001</v>
      </c>
      <c r="E36" s="62">
        <f>E37+E38+E39+E40</f>
        <v>173625515.30000001</v>
      </c>
      <c r="F36" s="62">
        <v>0</v>
      </c>
      <c r="G36" s="62">
        <f>G37+G38+G39+G40</f>
        <v>3059924.54</v>
      </c>
      <c r="H36" s="62">
        <f>H37+H38+H39+H40</f>
        <v>3059924.54</v>
      </c>
      <c r="I36" s="62">
        <v>0</v>
      </c>
      <c r="J36" s="62">
        <f>G36/D36*100</f>
        <v>1.7623703144741654</v>
      </c>
      <c r="K36" s="62">
        <f>H36/E36*100</f>
        <v>1.7623703144741654</v>
      </c>
      <c r="L36" s="62" t="e">
        <f>I36/F36*100</f>
        <v>#DIV/0!</v>
      </c>
      <c r="M36" s="7"/>
    </row>
    <row r="37" spans="1:13" ht="15" customHeight="1">
      <c r="A37" s="69" t="s">
        <v>284</v>
      </c>
      <c r="B37" s="70" t="s">
        <v>234</v>
      </c>
      <c r="C37" s="71" t="s">
        <v>285</v>
      </c>
      <c r="D37" s="72">
        <v>41240200</v>
      </c>
      <c r="E37" s="72">
        <v>41240200</v>
      </c>
      <c r="F37" s="72">
        <v>0</v>
      </c>
      <c r="G37" s="72">
        <v>199939.83</v>
      </c>
      <c r="H37" s="72">
        <v>199939.83</v>
      </c>
      <c r="I37" s="72">
        <v>0</v>
      </c>
      <c r="J37" s="29">
        <f>G37/D37*100</f>
        <v>0.48481779913773454</v>
      </c>
      <c r="K37" s="29">
        <f>H37/E37*100</f>
        <v>0.48481779913773454</v>
      </c>
      <c r="L37" s="29" t="e">
        <f>I37/F37*100</f>
        <v>#DIV/0!</v>
      </c>
      <c r="M37" s="7"/>
    </row>
    <row r="38" spans="1:13" ht="15" customHeight="1">
      <c r="A38" s="69" t="s">
        <v>286</v>
      </c>
      <c r="B38" s="70" t="s">
        <v>234</v>
      </c>
      <c r="C38" s="71" t="s">
        <v>287</v>
      </c>
      <c r="D38" s="72">
        <v>118567815.3</v>
      </c>
      <c r="E38" s="72">
        <v>118567815.3</v>
      </c>
      <c r="F38" s="72">
        <v>0</v>
      </c>
      <c r="G38" s="72">
        <v>2389760.04</v>
      </c>
      <c r="H38" s="72">
        <v>2389760.04</v>
      </c>
      <c r="I38" s="72">
        <v>0</v>
      </c>
      <c r="J38" s="29">
        <f>G38/D38*100</f>
        <v>2.0155216944441756</v>
      </c>
      <c r="K38" s="29">
        <f>H38/E38*100</f>
        <v>2.0155216944441756</v>
      </c>
      <c r="L38" s="29" t="e">
        <f>I38/F38*100</f>
        <v>#DIV/0!</v>
      </c>
      <c r="M38" s="7"/>
    </row>
    <row r="39" spans="1:13" ht="15" customHeight="1">
      <c r="A39" s="69" t="s">
        <v>288</v>
      </c>
      <c r="B39" s="70" t="s">
        <v>234</v>
      </c>
      <c r="C39" s="71" t="s">
        <v>289</v>
      </c>
      <c r="D39" s="72">
        <v>918000</v>
      </c>
      <c r="E39" s="72">
        <v>918000</v>
      </c>
      <c r="F39" s="72">
        <v>0</v>
      </c>
      <c r="G39" s="72">
        <v>0</v>
      </c>
      <c r="H39" s="72">
        <v>0</v>
      </c>
      <c r="I39" s="29">
        <v>0</v>
      </c>
      <c r="J39" s="29">
        <f>G39/D39*100</f>
        <v>0</v>
      </c>
      <c r="K39" s="29">
        <f>H39/E39*100</f>
        <v>0</v>
      </c>
      <c r="L39" s="29" t="e">
        <f>I39/F39*100</f>
        <v>#DIV/0!</v>
      </c>
      <c r="M39" s="7"/>
    </row>
    <row r="40" spans="1:13" ht="15" customHeight="1">
      <c r="A40" s="69" t="s">
        <v>290</v>
      </c>
      <c r="B40" s="70" t="s">
        <v>234</v>
      </c>
      <c r="C40" s="71" t="s">
        <v>291</v>
      </c>
      <c r="D40" s="72">
        <v>12899500</v>
      </c>
      <c r="E40" s="72">
        <v>12899500</v>
      </c>
      <c r="F40" s="72">
        <v>0</v>
      </c>
      <c r="G40" s="72">
        <v>470224.67</v>
      </c>
      <c r="H40" s="72">
        <v>470224.67</v>
      </c>
      <c r="I40" s="29">
        <v>0</v>
      </c>
      <c r="J40" s="29">
        <f>G40/D40*100</f>
        <v>3.645293771076398</v>
      </c>
      <c r="K40" s="29">
        <f>H40/E40*100</f>
        <v>3.645293771076398</v>
      </c>
      <c r="L40" s="29" t="e">
        <f>I40/F40*100</f>
        <v>#DIV/0!</v>
      </c>
      <c r="M40" s="7"/>
    </row>
    <row r="41" spans="1:13" ht="15" customHeight="1">
      <c r="A41" s="59" t="s">
        <v>292</v>
      </c>
      <c r="B41" s="60" t="s">
        <v>234</v>
      </c>
      <c r="C41" s="61" t="s">
        <v>293</v>
      </c>
      <c r="D41" s="62">
        <f>D42+D43</f>
        <v>24430537.649999999</v>
      </c>
      <c r="E41" s="62">
        <f>E42+E43</f>
        <v>23554700</v>
      </c>
      <c r="F41" s="62">
        <f>F42+F43</f>
        <v>875837.65</v>
      </c>
      <c r="G41" s="62">
        <f>G42+G43</f>
        <v>914242.26</v>
      </c>
      <c r="H41" s="62">
        <f>H42+H43</f>
        <v>909437.46</v>
      </c>
      <c r="I41" s="62">
        <v>4804.8</v>
      </c>
      <c r="J41" s="62">
        <f>G41/D41*100</f>
        <v>3.7422109701298369</v>
      </c>
      <c r="K41" s="62">
        <f>H41/E41*100</f>
        <v>3.8609596386283842</v>
      </c>
      <c r="L41" s="62">
        <f>I41/F41*100</f>
        <v>0.54859482233950552</v>
      </c>
      <c r="M41" s="7"/>
    </row>
    <row r="42" spans="1:13" ht="15" customHeight="1">
      <c r="A42" s="69" t="s">
        <v>294</v>
      </c>
      <c r="B42" s="70" t="s">
        <v>234</v>
      </c>
      <c r="C42" s="71" t="s">
        <v>295</v>
      </c>
      <c r="D42" s="72">
        <v>21021600</v>
      </c>
      <c r="E42" s="72">
        <v>20302100</v>
      </c>
      <c r="F42" s="72">
        <v>719500</v>
      </c>
      <c r="G42" s="72">
        <v>805394.67</v>
      </c>
      <c r="H42" s="72">
        <v>800589.87</v>
      </c>
      <c r="I42" s="72">
        <v>4804.8</v>
      </c>
      <c r="J42" s="29">
        <f>G42/D42*100</f>
        <v>3.83127197739468</v>
      </c>
      <c r="K42" s="29">
        <f>H42/E42*100</f>
        <v>3.9433845267238365</v>
      </c>
      <c r="L42" s="29">
        <f>I42/F42*100</f>
        <v>0.66779708130646287</v>
      </c>
      <c r="M42" s="7"/>
    </row>
    <row r="43" spans="1:13" ht="15" customHeight="1">
      <c r="A43" s="69" t="s">
        <v>296</v>
      </c>
      <c r="B43" s="70" t="s">
        <v>234</v>
      </c>
      <c r="C43" s="71" t="s">
        <v>297</v>
      </c>
      <c r="D43" s="72">
        <v>3408937.65</v>
      </c>
      <c r="E43" s="72">
        <v>3252600</v>
      </c>
      <c r="F43" s="72">
        <v>156337.65</v>
      </c>
      <c r="G43" s="72">
        <v>108847.59</v>
      </c>
      <c r="H43" s="72">
        <v>108847.59</v>
      </c>
      <c r="I43" s="72">
        <v>0</v>
      </c>
      <c r="J43" s="29">
        <f>G43/D43*100</f>
        <v>3.1930061847860429</v>
      </c>
      <c r="K43" s="29">
        <f>H43/E43*100</f>
        <v>3.3464794318391435</v>
      </c>
      <c r="L43" s="29">
        <f>I43/F43*100</f>
        <v>0</v>
      </c>
      <c r="M43" s="7"/>
    </row>
    <row r="44" spans="1:13" ht="15" customHeight="1">
      <c r="A44" s="59" t="s">
        <v>389</v>
      </c>
      <c r="B44" s="60" t="s">
        <v>234</v>
      </c>
      <c r="C44" s="61" t="s">
        <v>391</v>
      </c>
      <c r="D44" s="82">
        <f>D45</f>
        <v>40000</v>
      </c>
      <c r="E44" s="82">
        <f>E45</f>
        <v>40000</v>
      </c>
      <c r="F44" s="82">
        <f>F45</f>
        <v>0</v>
      </c>
      <c r="G44" s="82">
        <f>G45</f>
        <v>0</v>
      </c>
      <c r="H44" s="82">
        <f>H45</f>
        <v>0</v>
      </c>
      <c r="I44" s="82">
        <f>I45</f>
        <v>0</v>
      </c>
      <c r="J44" s="62">
        <f>G44/D44*100</f>
        <v>0</v>
      </c>
      <c r="K44" s="62">
        <f>H44/E44*100</f>
        <v>0</v>
      </c>
      <c r="L44" s="62" t="e">
        <f>I44/F44*100</f>
        <v>#DIV/0!</v>
      </c>
      <c r="M44" s="7"/>
    </row>
    <row r="45" spans="1:13" ht="15" customHeight="1">
      <c r="A45" s="69" t="s">
        <v>390</v>
      </c>
      <c r="B45" s="70" t="s">
        <v>234</v>
      </c>
      <c r="C45" s="71" t="s">
        <v>392</v>
      </c>
      <c r="D45" s="72">
        <v>40000</v>
      </c>
      <c r="E45" s="72">
        <v>40000</v>
      </c>
      <c r="F45" s="72">
        <v>0</v>
      </c>
      <c r="G45" s="72">
        <v>0</v>
      </c>
      <c r="H45" s="72">
        <v>0</v>
      </c>
      <c r="I45" s="72">
        <v>0</v>
      </c>
      <c r="J45" s="29">
        <f>G45/D45*100</f>
        <v>0</v>
      </c>
      <c r="K45" s="29">
        <f>H45/E45*100</f>
        <v>0</v>
      </c>
      <c r="L45" s="29" t="e">
        <f>I45/F45*100</f>
        <v>#DIV/0!</v>
      </c>
      <c r="M45" s="7"/>
    </row>
    <row r="46" spans="1:13" ht="15" customHeight="1">
      <c r="A46" s="59" t="s">
        <v>298</v>
      </c>
      <c r="B46" s="60" t="s">
        <v>234</v>
      </c>
      <c r="C46" s="61" t="s">
        <v>299</v>
      </c>
      <c r="D46" s="62">
        <f>SUM(D47:D49)</f>
        <v>14029261.02</v>
      </c>
      <c r="E46" s="62">
        <f>SUM(E47:E49)</f>
        <v>13368600</v>
      </c>
      <c r="F46" s="62">
        <f>SUM(F47:F49)</f>
        <v>660661.02</v>
      </c>
      <c r="G46" s="62">
        <f>SUM(G47:G49)</f>
        <v>1708943.1700000002</v>
      </c>
      <c r="H46" s="62">
        <f>SUM(H47:H49)</f>
        <v>1658623.1700000002</v>
      </c>
      <c r="I46" s="62">
        <f>SUM(I47:I49)</f>
        <v>50320</v>
      </c>
      <c r="J46" s="62">
        <f>G46/D46*100</f>
        <v>12.18127717178934</v>
      </c>
      <c r="K46" s="62">
        <f>H46/E46*100</f>
        <v>12.406857636551322</v>
      </c>
      <c r="L46" s="62">
        <f>I46/F46*100</f>
        <v>7.6166140390725641</v>
      </c>
      <c r="M46" s="7"/>
    </row>
    <row r="47" spans="1:13" ht="15" customHeight="1">
      <c r="A47" s="69" t="s">
        <v>300</v>
      </c>
      <c r="B47" s="70" t="s">
        <v>234</v>
      </c>
      <c r="C47" s="71" t="s">
        <v>301</v>
      </c>
      <c r="D47" s="72">
        <v>1960661.02</v>
      </c>
      <c r="E47" s="72">
        <v>1300000</v>
      </c>
      <c r="F47" s="72">
        <v>660661.02</v>
      </c>
      <c r="G47" s="72">
        <v>194461.35</v>
      </c>
      <c r="H47" s="72">
        <v>144141.35</v>
      </c>
      <c r="I47" s="72">
        <v>50320</v>
      </c>
      <c r="J47" s="29">
        <f>G47/D47*100</f>
        <v>9.9181525014456611</v>
      </c>
      <c r="K47" s="29">
        <f>H47/E47*100</f>
        <v>11.087796153846154</v>
      </c>
      <c r="L47" s="29">
        <f>I47/F47*100</f>
        <v>7.6166140390725641</v>
      </c>
      <c r="M47" s="7"/>
    </row>
    <row r="48" spans="1:13" ht="15" customHeight="1">
      <c r="A48" s="69" t="s">
        <v>302</v>
      </c>
      <c r="B48" s="70" t="s">
        <v>234</v>
      </c>
      <c r="C48" s="71" t="s">
        <v>303</v>
      </c>
      <c r="D48" s="72">
        <v>11173300</v>
      </c>
      <c r="E48" s="72">
        <v>11173300</v>
      </c>
      <c r="F48" s="72">
        <v>0</v>
      </c>
      <c r="G48" s="72">
        <v>1470704.35</v>
      </c>
      <c r="H48" s="72">
        <v>1470704.35</v>
      </c>
      <c r="I48" s="72">
        <v>0</v>
      </c>
      <c r="J48" s="29">
        <f>G48/D48*100</f>
        <v>13.162667698889315</v>
      </c>
      <c r="K48" s="29">
        <f>H48/E48*100</f>
        <v>13.162667698889315</v>
      </c>
      <c r="L48" s="29" t="e">
        <f>I48/F48*100</f>
        <v>#DIV/0!</v>
      </c>
      <c r="M48" s="7"/>
    </row>
    <row r="49" spans="1:13" ht="15" customHeight="1">
      <c r="A49" s="69" t="s">
        <v>304</v>
      </c>
      <c r="B49" s="70" t="s">
        <v>234</v>
      </c>
      <c r="C49" s="71" t="s">
        <v>305</v>
      </c>
      <c r="D49" s="72">
        <v>895300</v>
      </c>
      <c r="E49" s="72">
        <v>895300</v>
      </c>
      <c r="F49" s="72">
        <v>0</v>
      </c>
      <c r="G49" s="72">
        <v>43777.47</v>
      </c>
      <c r="H49" s="72">
        <v>43777.47</v>
      </c>
      <c r="I49" s="72">
        <v>0</v>
      </c>
      <c r="J49" s="29">
        <f>G49/D49*100</f>
        <v>4.889698425108902</v>
      </c>
      <c r="K49" s="29">
        <f>H49/E49*100</f>
        <v>4.889698425108902</v>
      </c>
      <c r="L49" s="29" t="e">
        <f>I49/F49*100</f>
        <v>#DIV/0!</v>
      </c>
      <c r="M49" s="7"/>
    </row>
    <row r="50" spans="1:13" ht="15" customHeight="1">
      <c r="A50" s="59" t="s">
        <v>306</v>
      </c>
      <c r="B50" s="60" t="s">
        <v>234</v>
      </c>
      <c r="C50" s="61" t="s">
        <v>307</v>
      </c>
      <c r="D50" s="62">
        <f>D51+D52</f>
        <v>842900</v>
      </c>
      <c r="E50" s="62">
        <f>E51+E52</f>
        <v>360400</v>
      </c>
      <c r="F50" s="62">
        <f>F51+F52</f>
        <v>482500</v>
      </c>
      <c r="G50" s="62">
        <f>G51+G52</f>
        <v>15000</v>
      </c>
      <c r="H50" s="62">
        <f>H51+H52</f>
        <v>0</v>
      </c>
      <c r="I50" s="62">
        <f>I51+I52</f>
        <v>15000</v>
      </c>
      <c r="J50" s="62">
        <f>G50/D50*100</f>
        <v>1.779570530312018</v>
      </c>
      <c r="K50" s="62">
        <f>H50/E50*100</f>
        <v>0</v>
      </c>
      <c r="L50" s="62">
        <f>I50/F50*100</f>
        <v>3.1088082901554404</v>
      </c>
      <c r="M50" s="7"/>
    </row>
    <row r="51" spans="1:13" ht="15" customHeight="1">
      <c r="A51" s="69" t="s">
        <v>308</v>
      </c>
      <c r="B51" s="70" t="s">
        <v>234</v>
      </c>
      <c r="C51" s="71" t="s">
        <v>309</v>
      </c>
      <c r="D51" s="72">
        <v>520400</v>
      </c>
      <c r="E51" s="72">
        <v>360400</v>
      </c>
      <c r="F51" s="72">
        <v>160000</v>
      </c>
      <c r="G51" s="72">
        <v>0</v>
      </c>
      <c r="H51" s="72">
        <v>0</v>
      </c>
      <c r="I51" s="72">
        <v>0</v>
      </c>
      <c r="J51" s="29">
        <f>G51/D51*100</f>
        <v>0</v>
      </c>
      <c r="K51" s="29">
        <f>H51/E51*100</f>
        <v>0</v>
      </c>
      <c r="L51" s="29">
        <f>I51/F51*100</f>
        <v>0</v>
      </c>
      <c r="M51" s="7"/>
    </row>
    <row r="52" spans="1:13" ht="25.5" customHeight="1">
      <c r="A52" s="69" t="s">
        <v>310</v>
      </c>
      <c r="B52" s="70" t="s">
        <v>234</v>
      </c>
      <c r="C52" s="71" t="s">
        <v>311</v>
      </c>
      <c r="D52" s="72">
        <v>322500</v>
      </c>
      <c r="E52" s="72">
        <v>0</v>
      </c>
      <c r="F52" s="72">
        <v>322500</v>
      </c>
      <c r="G52" s="72">
        <v>15000</v>
      </c>
      <c r="H52" s="72">
        <v>0</v>
      </c>
      <c r="I52" s="72">
        <v>15000</v>
      </c>
      <c r="J52" s="29">
        <f>G52/D52*100</f>
        <v>4.6511627906976747</v>
      </c>
      <c r="K52" s="29" t="e">
        <f>H52/E52*100</f>
        <v>#DIV/0!</v>
      </c>
      <c r="L52" s="29">
        <f>I52/F52*100</f>
        <v>4.6511627906976747</v>
      </c>
      <c r="M52" s="7"/>
    </row>
    <row r="53" spans="1:13" ht="51" customHeight="1">
      <c r="A53" s="59" t="s">
        <v>312</v>
      </c>
      <c r="B53" s="60" t="s">
        <v>234</v>
      </c>
      <c r="C53" s="61" t="s">
        <v>313</v>
      </c>
      <c r="D53" s="62">
        <f>D54</f>
        <v>136700</v>
      </c>
      <c r="E53" s="62">
        <f>E54</f>
        <v>136700</v>
      </c>
      <c r="F53" s="62">
        <f>F54</f>
        <v>0</v>
      </c>
      <c r="G53" s="62">
        <f>G54</f>
        <v>0</v>
      </c>
      <c r="H53" s="62">
        <f>H54</f>
        <v>0</v>
      </c>
      <c r="I53" s="62">
        <f>I54</f>
        <v>0</v>
      </c>
      <c r="J53" s="62">
        <f>G53/D53*100</f>
        <v>0</v>
      </c>
      <c r="K53" s="62">
        <f>H53/E53*100</f>
        <v>0</v>
      </c>
      <c r="L53" s="62" t="e">
        <f>I53/F53*100</f>
        <v>#DIV/0!</v>
      </c>
      <c r="M53" s="7"/>
    </row>
    <row r="54" spans="1:13" ht="25.5" customHeight="1">
      <c r="A54" s="69" t="s">
        <v>314</v>
      </c>
      <c r="B54" s="70" t="s">
        <v>234</v>
      </c>
      <c r="C54" s="71" t="s">
        <v>315</v>
      </c>
      <c r="D54" s="72">
        <v>136700</v>
      </c>
      <c r="E54" s="72">
        <v>136700</v>
      </c>
      <c r="F54" s="72">
        <v>0</v>
      </c>
      <c r="G54" s="72">
        <v>0</v>
      </c>
      <c r="H54" s="72">
        <v>0</v>
      </c>
      <c r="I54" s="72">
        <v>0</v>
      </c>
      <c r="J54" s="29">
        <f>G54/D54*100</f>
        <v>0</v>
      </c>
      <c r="K54" s="29">
        <f>H54/E54*100</f>
        <v>0</v>
      </c>
      <c r="L54" s="29" t="e">
        <f>I54/F54*100</f>
        <v>#DIV/0!</v>
      </c>
      <c r="M54" s="7"/>
    </row>
    <row r="55" spans="1:13" ht="46.5" customHeight="1">
      <c r="A55" s="59" t="s">
        <v>316</v>
      </c>
      <c r="B55" s="60" t="s">
        <v>234</v>
      </c>
      <c r="C55" s="61" t="s">
        <v>317</v>
      </c>
      <c r="D55" s="62">
        <f>D56</f>
        <v>0</v>
      </c>
      <c r="E55" s="62">
        <f>E56</f>
        <v>22642000</v>
      </c>
      <c r="F55" s="62">
        <f>F56</f>
        <v>9396300</v>
      </c>
      <c r="G55" s="62">
        <f>G56</f>
        <v>0</v>
      </c>
      <c r="H55" s="62">
        <f>H56</f>
        <v>1887125</v>
      </c>
      <c r="I55" s="62">
        <f>I56</f>
        <v>0</v>
      </c>
      <c r="J55" s="62" t="e">
        <f>G55/D55*100</f>
        <v>#DIV/0!</v>
      </c>
      <c r="K55" s="62">
        <f>H55/E55*100</f>
        <v>8.3346214998675041</v>
      </c>
      <c r="L55" s="62">
        <f>I55/F55*100</f>
        <v>0</v>
      </c>
      <c r="M55" s="7"/>
    </row>
    <row r="56" spans="1:13" ht="15" customHeight="1" thickBot="1">
      <c r="A56" s="69" t="s">
        <v>318</v>
      </c>
      <c r="B56" s="70" t="s">
        <v>234</v>
      </c>
      <c r="C56" s="71" t="s">
        <v>319</v>
      </c>
      <c r="D56" s="72"/>
      <c r="E56" s="72">
        <v>22642000</v>
      </c>
      <c r="F56" s="72">
        <v>9396300</v>
      </c>
      <c r="G56" s="72"/>
      <c r="H56" s="72">
        <v>1887125</v>
      </c>
      <c r="I56" s="72">
        <v>0</v>
      </c>
      <c r="J56" s="29" t="e">
        <f>G56/D56*100</f>
        <v>#DIV/0!</v>
      </c>
      <c r="K56" s="29">
        <f>H56/E56*100</f>
        <v>8.3346214998675041</v>
      </c>
      <c r="L56" s="29">
        <f>I56/F56*100</f>
        <v>0</v>
      </c>
      <c r="M56" s="7"/>
    </row>
    <row r="57" spans="1:13" ht="12.95" customHeight="1" thickBot="1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3"/>
    </row>
    <row r="58" spans="1:13" ht="54.75" customHeight="1" thickBot="1">
      <c r="A58" s="42" t="s">
        <v>320</v>
      </c>
      <c r="B58" s="43">
        <v>450</v>
      </c>
      <c r="C58" s="44" t="s">
        <v>20</v>
      </c>
      <c r="D58" s="45">
        <v>-9138352.9499999993</v>
      </c>
      <c r="E58" s="45">
        <v>-11141515.300000001</v>
      </c>
      <c r="F58" s="45">
        <v>1863162.35</v>
      </c>
      <c r="G58" s="45">
        <v>2252024.92</v>
      </c>
      <c r="H58" s="45">
        <v>-232826.29</v>
      </c>
      <c r="I58" s="45">
        <v>1441351.21</v>
      </c>
      <c r="J58" s="45"/>
      <c r="K58" s="45"/>
      <c r="L58" s="45"/>
      <c r="M58" s="7"/>
    </row>
    <row r="59" spans="1:13" hidden="1">
      <c r="A59" s="8"/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3" t="s">
        <v>228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A7" workbookViewId="0">
      <selection activeCell="G7" sqref="G7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78"/>
      <c r="B2" s="79"/>
      <c r="C2" s="79"/>
      <c r="D2" s="31" t="s">
        <v>372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5" t="s">
        <v>0</v>
      </c>
      <c r="B4" s="75" t="s">
        <v>1</v>
      </c>
      <c r="C4" s="75" t="s">
        <v>321</v>
      </c>
      <c r="D4" s="77" t="s">
        <v>3</v>
      </c>
      <c r="E4" s="73"/>
      <c r="F4" s="73"/>
      <c r="G4" s="73" t="s">
        <v>4</v>
      </c>
      <c r="H4" s="73"/>
      <c r="I4" s="73"/>
      <c r="J4" s="5"/>
    </row>
    <row r="5" spans="1:10" ht="131.25" customHeight="1">
      <c r="A5" s="76"/>
      <c r="B5" s="76"/>
      <c r="C5" s="76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322</v>
      </c>
      <c r="B7" s="20" t="s">
        <v>323</v>
      </c>
      <c r="C7" s="21" t="s">
        <v>20</v>
      </c>
      <c r="D7" s="22">
        <f>D9+D20</f>
        <v>-33200384.700000003</v>
      </c>
      <c r="E7" s="22">
        <f>E9+E20</f>
        <v>11141515.300000001</v>
      </c>
      <c r="F7" s="22">
        <v>942100</v>
      </c>
      <c r="G7" s="22">
        <f>G9+G20</f>
        <v>-1208524.92</v>
      </c>
      <c r="H7" s="22">
        <f>H9+H20</f>
        <v>-882826.29</v>
      </c>
      <c r="I7" s="22">
        <f>I9+I20</f>
        <v>-1441351.21</v>
      </c>
      <c r="J7" s="7"/>
    </row>
    <row r="8" spans="1:10" ht="19.5" customHeight="1">
      <c r="A8" s="50" t="s">
        <v>324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325</v>
      </c>
      <c r="B9" s="53" t="s">
        <v>326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-325000</v>
      </c>
      <c r="H9" s="29">
        <v>-325000</v>
      </c>
      <c r="I9" s="29"/>
      <c r="J9" s="7"/>
    </row>
    <row r="10" spans="1:10" ht="12.95" customHeight="1">
      <c r="A10" s="54" t="s">
        <v>327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328</v>
      </c>
      <c r="B11" s="56" t="s">
        <v>326</v>
      </c>
      <c r="C11" s="57" t="s">
        <v>329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330</v>
      </c>
      <c r="B12" s="56" t="s">
        <v>326</v>
      </c>
      <c r="C12" s="57" t="s">
        <v>331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332</v>
      </c>
      <c r="B13" s="56" t="s">
        <v>326</v>
      </c>
      <c r="C13" s="57" t="s">
        <v>333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334</v>
      </c>
      <c r="B14" s="56" t="s">
        <v>326</v>
      </c>
      <c r="C14" s="57" t="s">
        <v>335</v>
      </c>
      <c r="D14" s="29">
        <v>-3898000</v>
      </c>
      <c r="E14" s="29">
        <v>-3898000</v>
      </c>
      <c r="F14" s="29" t="s">
        <v>21</v>
      </c>
      <c r="G14" s="22">
        <v>-325000</v>
      </c>
      <c r="H14" s="22">
        <v>-325000</v>
      </c>
      <c r="I14" s="22" t="s">
        <v>21</v>
      </c>
      <c r="J14" s="7"/>
    </row>
    <row r="15" spans="1:10" ht="38.25" customHeight="1">
      <c r="A15" s="55" t="s">
        <v>336</v>
      </c>
      <c r="B15" s="56" t="s">
        <v>326</v>
      </c>
      <c r="C15" s="57" t="s">
        <v>337</v>
      </c>
      <c r="D15" s="29">
        <v>-3898000</v>
      </c>
      <c r="E15" s="29">
        <v>-3898000</v>
      </c>
      <c r="F15" s="29" t="s">
        <v>21</v>
      </c>
      <c r="G15" s="22">
        <v>-325000</v>
      </c>
      <c r="H15" s="22">
        <v>-325000</v>
      </c>
      <c r="I15" s="22" t="s">
        <v>21</v>
      </c>
      <c r="J15" s="7"/>
    </row>
    <row r="16" spans="1:10" ht="38.25" customHeight="1">
      <c r="A16" s="55" t="s">
        <v>338</v>
      </c>
      <c r="B16" s="56" t="s">
        <v>326</v>
      </c>
      <c r="C16" s="57" t="s">
        <v>339</v>
      </c>
      <c r="D16" s="29">
        <v>-3898000</v>
      </c>
      <c r="E16" s="29">
        <v>-3898000</v>
      </c>
      <c r="F16" s="29" t="s">
        <v>21</v>
      </c>
      <c r="G16" s="22">
        <v>-325000</v>
      </c>
      <c r="H16" s="22">
        <v>-325000</v>
      </c>
      <c r="I16" s="22" t="s">
        <v>21</v>
      </c>
      <c r="J16" s="7"/>
    </row>
    <row r="17" spans="1:10" ht="38.25" customHeight="1">
      <c r="A17" s="55" t="s">
        <v>340</v>
      </c>
      <c r="B17" s="56" t="s">
        <v>326</v>
      </c>
      <c r="C17" s="57" t="s">
        <v>341</v>
      </c>
      <c r="D17" s="29">
        <v>-3898000</v>
      </c>
      <c r="E17" s="29">
        <v>-3898000</v>
      </c>
      <c r="F17" s="29" t="s">
        <v>21</v>
      </c>
      <c r="G17" s="22">
        <v>-325000</v>
      </c>
      <c r="H17" s="22">
        <v>-325000</v>
      </c>
      <c r="I17" s="22" t="s">
        <v>21</v>
      </c>
      <c r="J17" s="7"/>
    </row>
    <row r="18" spans="1:10" ht="24.75" customHeight="1">
      <c r="A18" s="52" t="s">
        <v>342</v>
      </c>
      <c r="B18" s="53" t="s">
        <v>343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327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344</v>
      </c>
      <c r="B20" s="53" t="s">
        <v>345</v>
      </c>
      <c r="C20" s="28" t="s">
        <v>20</v>
      </c>
      <c r="D20" s="29">
        <v>-34696384.700000003</v>
      </c>
      <c r="E20" s="29">
        <v>9645515.3000000007</v>
      </c>
      <c r="F20" s="29">
        <v>942100</v>
      </c>
      <c r="G20" s="29">
        <v>-883524.92</v>
      </c>
      <c r="H20" s="29">
        <v>-557826.29</v>
      </c>
      <c r="I20" s="29">
        <v>-1441351.21</v>
      </c>
      <c r="J20" s="7"/>
    </row>
    <row r="21" spans="1:10" ht="25.5" customHeight="1">
      <c r="A21" s="55" t="s">
        <v>346</v>
      </c>
      <c r="B21" s="56" t="s">
        <v>345</v>
      </c>
      <c r="C21" s="57" t="s">
        <v>347</v>
      </c>
      <c r="D21" s="29">
        <v>-34696384.700000003</v>
      </c>
      <c r="E21" s="29">
        <v>9645515.3000000007</v>
      </c>
      <c r="F21" s="29">
        <v>942100</v>
      </c>
      <c r="G21" s="29">
        <v>-883524.92</v>
      </c>
      <c r="H21" s="29">
        <v>-557826.29</v>
      </c>
      <c r="I21" s="29">
        <v>-1441351.21</v>
      </c>
      <c r="J21" s="7"/>
    </row>
    <row r="22" spans="1:10" ht="24.75" customHeight="1">
      <c r="A22" s="52" t="s">
        <v>348</v>
      </c>
      <c r="B22" s="53" t="s">
        <v>349</v>
      </c>
      <c r="C22" s="28" t="s">
        <v>20</v>
      </c>
      <c r="D22" s="29">
        <v>-339299300</v>
      </c>
      <c r="E22" s="29">
        <v>-286367500</v>
      </c>
      <c r="F22" s="29">
        <v>-62328100</v>
      </c>
      <c r="G22" s="22">
        <v>-20946997.199999999</v>
      </c>
      <c r="H22" s="22">
        <v>-17831000.120000001</v>
      </c>
      <c r="I22" s="22">
        <v>-3115887.08</v>
      </c>
      <c r="J22" s="7"/>
    </row>
    <row r="23" spans="1:10" ht="15" customHeight="1">
      <c r="A23" s="55" t="s">
        <v>350</v>
      </c>
      <c r="B23" s="56" t="s">
        <v>349</v>
      </c>
      <c r="C23" s="57" t="s">
        <v>351</v>
      </c>
      <c r="D23" s="29">
        <v>-339299300</v>
      </c>
      <c r="E23" s="29">
        <v>-286367500</v>
      </c>
      <c r="F23" s="29">
        <v>-62328100</v>
      </c>
      <c r="G23" s="22">
        <v>-20946997.199999999</v>
      </c>
      <c r="H23" s="22">
        <v>-17831000.120000001</v>
      </c>
      <c r="I23" s="22">
        <v>-3115887.08</v>
      </c>
      <c r="J23" s="7"/>
    </row>
    <row r="24" spans="1:10" ht="25.5" customHeight="1">
      <c r="A24" s="55" t="s">
        <v>352</v>
      </c>
      <c r="B24" s="56" t="s">
        <v>349</v>
      </c>
      <c r="C24" s="57" t="s">
        <v>353</v>
      </c>
      <c r="D24" s="29">
        <v>-339299300</v>
      </c>
      <c r="E24" s="29">
        <v>-286367500</v>
      </c>
      <c r="F24" s="29">
        <v>-62328100</v>
      </c>
      <c r="G24" s="22">
        <v>-20946997.199999999</v>
      </c>
      <c r="H24" s="22">
        <v>-17831000.120000001</v>
      </c>
      <c r="I24" s="22">
        <v>-3115887.08</v>
      </c>
      <c r="J24" s="7"/>
    </row>
    <row r="25" spans="1:10" ht="25.5" customHeight="1">
      <c r="A25" s="55" t="s">
        <v>354</v>
      </c>
      <c r="B25" s="56" t="s">
        <v>349</v>
      </c>
      <c r="C25" s="57" t="s">
        <v>355</v>
      </c>
      <c r="D25" s="29">
        <v>-276971200</v>
      </c>
      <c r="E25" s="29">
        <v>-286367500</v>
      </c>
      <c r="F25" s="29" t="s">
        <v>21</v>
      </c>
      <c r="G25" s="22">
        <v>-17831000.120000001</v>
      </c>
      <c r="H25" s="22">
        <v>-17831000.120000001</v>
      </c>
      <c r="I25" s="22" t="s">
        <v>21</v>
      </c>
      <c r="J25" s="7"/>
    </row>
    <row r="26" spans="1:10" ht="25.5" customHeight="1">
      <c r="A26" s="55" t="s">
        <v>356</v>
      </c>
      <c r="B26" s="56" t="s">
        <v>349</v>
      </c>
      <c r="C26" s="57" t="s">
        <v>357</v>
      </c>
      <c r="D26" s="29">
        <v>-84970100</v>
      </c>
      <c r="E26" s="29" t="s">
        <v>21</v>
      </c>
      <c r="F26" s="29">
        <v>-62328100</v>
      </c>
      <c r="G26" s="22">
        <v>-3115887.08</v>
      </c>
      <c r="H26" s="22" t="s">
        <v>21</v>
      </c>
      <c r="I26" s="22">
        <v>-3115887.08</v>
      </c>
      <c r="J26" s="7"/>
    </row>
    <row r="27" spans="1:10" ht="24.75" customHeight="1">
      <c r="A27" s="52" t="s">
        <v>358</v>
      </c>
      <c r="B27" s="53" t="s">
        <v>359</v>
      </c>
      <c r="C27" s="28" t="s">
        <v>20</v>
      </c>
      <c r="D27" s="29">
        <v>359283215.30000001</v>
      </c>
      <c r="E27" s="29">
        <v>296013015.30000001</v>
      </c>
      <c r="F27" s="29">
        <v>63270200</v>
      </c>
      <c r="G27" s="22">
        <v>20063362.280000001</v>
      </c>
      <c r="H27" s="22">
        <v>18388826.41</v>
      </c>
      <c r="I27" s="22">
        <v>1674535.87</v>
      </c>
      <c r="J27" s="7"/>
    </row>
    <row r="28" spans="1:10" ht="15" customHeight="1">
      <c r="A28" s="55" t="s">
        <v>360</v>
      </c>
      <c r="B28" s="56" t="s">
        <v>359</v>
      </c>
      <c r="C28" s="57" t="s">
        <v>361</v>
      </c>
      <c r="D28" s="29">
        <v>359283215.30000001</v>
      </c>
      <c r="E28" s="29">
        <v>296013015.30000001</v>
      </c>
      <c r="F28" s="29">
        <v>63270200</v>
      </c>
      <c r="G28" s="22">
        <v>20063362.280000001</v>
      </c>
      <c r="H28" s="22">
        <v>18388826.41</v>
      </c>
      <c r="I28" s="22">
        <v>1674535.87</v>
      </c>
      <c r="J28" s="7"/>
    </row>
    <row r="29" spans="1:10" ht="25.5" customHeight="1">
      <c r="A29" s="55" t="s">
        <v>362</v>
      </c>
      <c r="B29" s="56" t="s">
        <v>359</v>
      </c>
      <c r="C29" s="57" t="s">
        <v>363</v>
      </c>
      <c r="D29" s="29">
        <v>359283215.30000001</v>
      </c>
      <c r="E29" s="29">
        <v>296013015.30000001</v>
      </c>
      <c r="F29" s="29">
        <v>63270200</v>
      </c>
      <c r="G29" s="22">
        <v>20063362.280000001</v>
      </c>
      <c r="H29" s="22">
        <v>18388826.41</v>
      </c>
      <c r="I29" s="22">
        <v>1674535.87</v>
      </c>
      <c r="J29" s="7"/>
    </row>
    <row r="30" spans="1:10" ht="25.5" customHeight="1">
      <c r="A30" s="55" t="s">
        <v>364</v>
      </c>
      <c r="B30" s="56" t="s">
        <v>359</v>
      </c>
      <c r="C30" s="57" t="s">
        <v>365</v>
      </c>
      <c r="D30" s="29">
        <v>273371015.30000001</v>
      </c>
      <c r="E30" s="29">
        <v>296013015.30000001</v>
      </c>
      <c r="F30" s="29" t="s">
        <v>21</v>
      </c>
      <c r="G30" s="22">
        <v>18388826.41</v>
      </c>
      <c r="H30" s="22">
        <v>18388826.41</v>
      </c>
      <c r="I30" s="22" t="s">
        <v>21</v>
      </c>
      <c r="J30" s="7"/>
    </row>
    <row r="31" spans="1:10" ht="25.5" customHeight="1">
      <c r="A31" s="55" t="s">
        <v>366</v>
      </c>
      <c r="B31" s="56" t="s">
        <v>359</v>
      </c>
      <c r="C31" s="57" t="s">
        <v>367</v>
      </c>
      <c r="D31" s="29">
        <v>53873900</v>
      </c>
      <c r="E31" s="29" t="s">
        <v>21</v>
      </c>
      <c r="F31" s="29">
        <v>63270200</v>
      </c>
      <c r="G31" s="22">
        <v>1674535.87</v>
      </c>
      <c r="H31" s="22" t="s">
        <v>21</v>
      </c>
      <c r="I31" s="22">
        <v>1674535.87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2017-04-26T06:15:58Z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